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zicht NMV 2025-2026" sheetId="1" r:id="rId4"/>
    <sheet state="visible" name="Samenvatting" sheetId="2" r:id="rId5"/>
    <sheet state="visible" name="Contributie berekening" sheetId="3" r:id="rId6"/>
  </sheets>
  <definedNames/>
  <calcPr/>
  <extLst>
    <ext uri="GoogleSheetsCustomDataVersion2">
      <go:sheetsCustomData xmlns:go="http://customooxmlschemas.google.com/" r:id="rId7" roundtripDataChecksum="N+657RGj9czgPZ7Gl0UwqyEgMrOEyfI9HxFZGPOu+bA="/>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K99">
      <text>
        <t xml:space="preserve">======
ID#AAABjqBpQ9k
Miguel Delcour    (2025-05-16 04:52:29)
2 lectoraten = 2 x 4.000 structureel: € 8.000 euro</t>
      </text>
    </comment>
    <comment authorId="0" ref="J85">
      <text>
        <t xml:space="preserve">======
ID#AAABjqBpQ9o
Miguel Delcour    (2025-05-16 04:52:29)
3 fysieke bijeenkomsten</t>
      </text>
    </comment>
    <comment authorId="0" ref="K84">
      <text>
        <t xml:space="preserve">======
ID#AAABjqBpQ9g
Miguel Delcour    (2025-05-16 04:52:29)
Gepland onderzoek n.a.v. de strategische koers (i.s.m. lectoraat)</t>
      </text>
    </comment>
    <comment authorId="0" ref="K65">
      <text>
        <t xml:space="preserve">======
ID#AAABjqBpQ9c
Miguel Delcour    (2025-05-16 04:52:29)
1k algemeen</t>
      </text>
    </comment>
    <comment authorId="0" ref="H96">
      <text>
        <t xml:space="preserve">======
ID#AAABjqBpQ9Y
Miguel Delcour    (2025-05-16 04:52:29)
N.a.v. kenniskring ‘Professionalisering’ wordt een boekje over de Drie brede ontwikkeldoelen samengesteld, voor de opmaak en het drukwerk worden gelden gereserveerd: € 14.000
De kenniskring Leiderschap heeft de wens geuit een naslagwerk op de markt te brengen. Zie verder de aparte bijlage. 
Kosten hiervoor zijn geraamd op € 40.000, gescat is € 20.000 voor 2024-2025.
Drukwerk etc zal waarschijnlijk in 2025-26 worden opgevoerd, geraamd op € 20.000.</t>
      </text>
    </comment>
    <comment authorId="0" ref="K104">
      <text>
        <t xml:space="preserve">======
ID#AAABjqBpQ9M
Miguel Delcour    (2025-05-16 04:52:29)
OndersteuningMontessoridag algemeen</t>
      </text>
    </comment>
    <comment authorId="0" ref="K61">
      <text>
        <t xml:space="preserve">======
ID#AAABjqBpQ9Q
Miguel Delcour    (2025-05-16 04:52:29)
Conform offerte verhuurder</t>
      </text>
    </comment>
    <comment authorId="0" ref="K56">
      <text>
        <t xml:space="preserve">======
ID#AAABjqBpQ9U
Miguel Delcour    (2025-05-16 04:52:29)
Digitaal of 2x zaal</t>
      </text>
    </comment>
    <comment authorId="0" ref="H8">
      <text>
        <t xml:space="preserve">======
ID#AAABjqBpQ9E
Miguel Delcour    (2025-05-16 04:52:29)
Let op: Dit is incl. 1,50 per leerling extra vrijwillige bijdrage.</t>
      </text>
    </comment>
    <comment authorId="0" ref="G88">
      <text>
        <t xml:space="preserve">======
ID#AAABjqBpQ9I
Miguel Delcour    (2025-05-16 04:52:29)
Per school eigen digitaal logo maken voor aantonen kwaliteit</t>
      </text>
    </comment>
    <comment authorId="0" ref="I90">
      <text>
        <t xml:space="preserve">======
ID#AAABjqBpQ9A
Tuncer Akyazi    (2025-05-16 04:52:29)
Tuncer Akyazi:</t>
      </text>
    </comment>
    <comment authorId="0" ref="K111">
      <text>
        <t xml:space="preserve">======
ID#AAABjqBpQ88
Miguel Delcour    (2025-05-16 04:52:29)
Maken en versturen mailings (incl. mailchimp)</t>
      </text>
    </comment>
    <comment authorId="0" ref="K22">
      <text>
        <t xml:space="preserve">======
ID#AAABjqBpQ84
Miguel Delcour    (2025-05-16 04:52:29)
300 deelnemers a € 70,- = € 21.000</t>
      </text>
    </comment>
    <comment authorId="0" ref="G90">
      <text>
        <t xml:space="preserve">======
ID#AAABjqBpQ80
Miguel Delcour    (2025-05-16 04:52:29)
Onderhoud en ontwikkelen auditdocumenten € 1000</t>
      </text>
    </comment>
    <comment authorId="0" ref="K107">
      <text>
        <t xml:space="preserve">======
ID#AAABjqBpQ8w
Miguel Delcour    (2025-05-16 04:52:29)
Schatting op basis van eerdere jaren € 3.500 en 
€ 2.000 specifiek voor Leernetwerk Burgerschap (i.s.m. lectoraat)</t>
      </text>
    </comment>
    <comment authorId="0" ref="H79">
      <text>
        <t xml:space="preserve">======
ID#AAABjqBpQ8s
Miguel Delcour    (2025-05-16 04:52:29)
Kennis- en kwaliteitskringen in 2023-2024, zie ook ‘VMO ontwikkelplan 2022-2024’, vastgesteld 17 maart 2023 
          deel I INNOVATIES:
Totaal: € 25.500 bestaande uit:
 	- Kenniskring 		kantelen 						0,00
 	- Kenniskring 		certificeren						0,00
	- Kwaliteitskring 	visitatie						7.500
 	- Kenniskring 		professionalisering				         	18.000
 	- Kenniskring 		leiderschap						   *
 	- Kenniskring 		maatwerk 	 					0,00
 	- Kenniskring 		voorbereide omgeving (incl. rekenmateriaal)	0,00 
 	- Kenniskring 		doorlopende leerlijn 					0,00
 	- leergang montessoriaans leiderschap			 			0,00
 *De uitgaven die voortvloeien uit deze kenniskring worden betaald door de deelnemende scholen.</t>
      </text>
    </comment>
    <comment authorId="0" ref="H21">
      <text>
        <t xml:space="preserve">======
ID#AAABjqBpQ8o
Miguel Delcour    (2025-05-16 04:52:29)
Schoolleidersconferentie: schatting € 13.500
Op baisis van ± 45 deelnemers a 300 euro</t>
      </text>
    </comment>
    <comment authorId="0" ref="K74">
      <text>
        <t xml:space="preserve">======
ID#AAABjqBpQ8k
Miguel Delcour    (2025-05-16 04:52:29)
Schatting o.b.v. inkomsten 21.000 + algemene kosten</t>
      </text>
    </comment>
    <comment authorId="0" ref="G104">
      <text>
        <t xml:space="preserve">======
ID#AAABjqBpQ8g
Miguel Delcour    (2025-05-16 04:52:29)
Landelijke Montessoridag (maart) a € 1.000</t>
      </text>
    </comment>
    <comment authorId="0" ref="H54">
      <text>
        <t xml:space="preserve">======
ID#AAABjqBpQ8c
Miguel Delcour    (2025-05-16 04:52:29)
Vergaderkosten algemeen (schatting) a € 500</t>
      </text>
    </comment>
    <comment authorId="0" ref="G89">
      <text>
        <t xml:space="preserve">======
ID#AAABjqBpQ8Y
Tuncer Akyazi    (2025-05-16 04:52:29)
Vast persoon Audit nieuwe stijl 1e Auditor a € 80.000
Vergoeding auditeurs en gecommitteerden a € 12.000</t>
      </text>
    </comment>
    <comment authorId="0" ref="K120">
      <text>
        <t xml:space="preserve">======
ID#AAABjqBpQ8U
Miguel Delcour    (2025-05-16 04:52:29)
Montessori Europe
750 entre + reis/verblijf
incl. vlucht
(lidmaatschap zit in 4995)
x2 ivm mogelijk 2 personen</t>
      </text>
    </comment>
    <comment authorId="0" ref="G76">
      <text>
        <t xml:space="preserve">======
ID#AAABjqBpQ8Q
Miguel Delcour    (2025-05-16 04:52:29)
Inhuur deskundigen (trainer-spreker) a € 1.500</t>
      </text>
    </comment>
    <comment authorId="0" ref="G85">
      <text>
        <t xml:space="preserve">======
ID#AAABjqBpQ8M
Miguel Delcour    (2025-05-16 04:52:29)
Uitwerking Inspectie &amp; Montessori a € 4.659 conform offerte</t>
      </text>
    </comment>
    <comment authorId="0" ref="G77">
      <text>
        <t xml:space="preserve">======
ID#AAABjqBpQ8I
Miguel Delcour    (2025-05-16 04:52:29)
Studiebijeenkomsten audit a €. 3.000</t>
      </text>
    </comment>
    <comment authorId="0" ref="I78">
      <text>
        <t xml:space="preserve">======
ID#AAABjqBpQ8E
Microsoft Office User    (2025-05-16 04:52:29)
WERKGROEPEN:
  WERKGROEPEN: WERKGROEPEN: 
1. Werkgroep bekwaamheden  
(40 uur)                             
(De bekwaamheden zoals ze nu beschreven staan zijn aan revisie toe). 
2. Werkgroep examenreglement 
(30 uur)     
3. Werkgroep evaluatie erkenningsprocedure 
4. Werkgroep diploma   
(10 uur)    
(invulling volgt) 
5. Erkenningsprocedure  
(invulling volgt) 
5. Onvoorzien (i.v.m. nieuwe opzet netwerk O&amp;O grotere post)    
TOTAAL                    
Namens het netwerk O&amp;O, 25 Maart 2025 
Esther Pelgrom 
Marielle van der Heijden 
€ 4.000,- 
€ 3.000,- 
€ 1.000,-</t>
      </text>
    </comment>
    <comment authorId="0" ref="J113">
      <text>
        <t xml:space="preserve">======
ID#AAABjqBpQ8A
Miguel Delcour    (2025-05-16 04:52:29)
Platform</t>
      </text>
    </comment>
    <comment authorId="0" ref="I72">
      <text>
        <t xml:space="preserve">======
ID#AAABjqBpQ78
Miguel Delcour    (2025-05-16 04:52:29)
En 4x live netwerkbijeenkomsten op locatie incl. lunch (naast online netwerkbijeenkomsten) Doel is onze eigen professionaliteit te vergroten op het gebied van montessori onderwijs en opvoeding. Kosten bestaan uit locatie, gastsprekers, workshops.
Gastsprekers tijdens de netwerkbijeenkomst
ter professionalisering van het netwerk 
a € 1.500 gastsprekers en € 2.500 kosten locatie en lunch</t>
      </text>
    </comment>
    <comment authorId="0" ref="K77">
      <text>
        <t xml:space="preserve">======
ID#AAABjqBpQ74
Miguel Delcour    (2025-05-16 04:52:29)
€ 3.000 voor locatievergoedingen bij invulling van de 8 speerpunten van het strategiedocument / jaarplan 2024-2025.
Wat mogelijk niet uitgevoerd wordt moet mee naar volgend schooljaar.</t>
      </text>
    </comment>
    <comment authorId="0" ref="K17">
      <text>
        <t xml:space="preserve">======
ID#AAABjqBpQ70
Miguel Delcour    (2025-05-16 04:52:29)
Betreft uitsluitend porto voor verkoop boeken, algemeen en MM heeft eigen portoregel</t>
      </text>
    </comment>
    <comment authorId="0" ref="K76">
      <text>
        <t xml:space="preserve">======
ID#AAABjqBpQ7w
Miguel Delcour    (2025-05-16 04:52:29)
€ 10.000 voor projectleiding bij invulling van de 8 speerpunten van het strategiedocument / jaarplan 2024-2025.
Wat mogelijk niet uitgevoerd wordt moet mee naar volgend schooljaar.</t>
      </text>
    </comment>
    <comment authorId="0" ref="K112">
      <text>
        <t xml:space="preserve">======
ID#AAABjqBpQ7o
Miguel Delcour    (2025-05-16 04:52:29)
Content en technisch beheer</t>
      </text>
    </comment>
    <comment authorId="0" ref="G70">
      <text>
        <t xml:space="preserve">======
ID#AAABjqBpQ7s
Miguel Delcour    (2025-05-16 04:52:29)
Studiedag landelijk (2jarig) komt weer in schooljaar 2025-2026</t>
      </text>
    </comment>
    <comment authorId="0" ref="G53">
      <text>
        <t xml:space="preserve">======
ID#AAABjqBpQ7g
Miguel Delcour    (2025-05-16 04:52:29)
7,5 dd x 10 man 105 euro</t>
      </text>
    </comment>
    <comment authorId="0" ref="K102">
      <text>
        <t xml:space="preserve">======
ID#AAABjqBpQ7k
Miguel Delcour    (2025-05-16 04:52:29)
Reguliere kosten, evt aanpassingen en update beeldmateriaal.</t>
      </text>
    </comment>
    <comment authorId="0" ref="K16">
      <text>
        <t xml:space="preserve">======
ID#AAABjqBpQ7c
Miguel Delcour    (2025-05-16 04:52:29)
Is gestopt, komt niet meer aan de NMV toe.</t>
      </text>
    </comment>
    <comment authorId="0" ref="I54">
      <text>
        <t xml:space="preserve">======
ID#AAABjqBpQ7Y
Miguel Delcour    (2025-05-16 04:52:29)
Kosten locaties  x 4 bijeenkomsten netwerk (inclusief lunch en locatiekosten) 		€1000</t>
      </text>
    </comment>
    <comment authorId="0" ref="K119">
      <text>
        <t xml:space="preserve">======
ID#AAABjqBpQ7U
Miguel Delcour    (2025-05-16 04:52:29)
Montessori Europe: € 200
AMI: € 0</t>
      </text>
    </comment>
    <comment authorId="0" ref="K124">
      <text>
        <t xml:space="preserve">======
ID#AAABjqBpQ7M
Miguel Delcour    (2025-05-16 04:52:29)
'--&gt; Let op! Er is geen omslag berekend.</t>
      </text>
    </comment>
    <comment authorId="0" ref="G93">
      <text>
        <t xml:space="preserve">======
ID#AAABjqBpQ7Q
Miguel Delcour    (2025-05-16 04:52:29)
Inhuur advies, begeleiding, regievoering (MAT) a € 15.000</t>
      </text>
    </comment>
    <comment authorId="0" ref="K109">
      <text>
        <t xml:space="preserve">======
ID#AAABjqBpQ7A
Miguel Delcour    (2025-05-16 04:52:29)
3-jaarlijks
850 euro</t>
      </text>
    </comment>
    <comment authorId="0" ref="H71">
      <text>
        <t xml:space="preserve">======
ID#AAABjqBpQ7E
Miguel Delcour    (2025-05-16 04:52:29)
Bewust meer dan inkomsten verwacht (13.500) om de kosten laag te houden.</t>
      </text>
    </comment>
    <comment authorId="0" ref="J53">
      <text>
        <t xml:space="preserve">======
ID#AAABjqBpQ7I
Miguel Delcour    (2025-05-16 04:52:29)
35 dd vergoedingen</t>
      </text>
    </comment>
    <comment authorId="0" ref="G72">
      <text>
        <t xml:space="preserve">======
ID#AAABjqBpQ68
Miguel Delcour    (2025-05-16 04:52:29)
Ontwikkeling en kennisdeling regio's (10 regio's) a € 15.000
Meet &amp; Greet kennisdeling  a € 4.000</t>
      </text>
    </comment>
    <comment authorId="0" ref="I73">
      <text>
        <t xml:space="preserve">======
ID#AAABjqBpQ64
Miguel Delcour    (2025-05-16 04:52:29)
1x (verplichte) studiedag voor alle opleiders, begeleiders en ontwikkelaars en overige geïnteresseerden binnen de vereniging.</t>
      </text>
    </comment>
    <comment authorId="0" ref="K97">
      <text>
        <t xml:space="preserve">======
ID#AAABjqBpQ60
Miguel Delcour    (2025-05-16 04:52:29)
500 overig kosten (opslag, handeling, drukken, etc verdeeld over andere posten).</t>
      </text>
    </comment>
    <comment authorId="0" ref="I93">
      <text>
        <t xml:space="preserve">======
ID#AAABjqBpQ6s
Miguel Delcour    (2025-05-16 04:52:29)
. Begeleiding externen algemeen</t>
      </text>
    </comment>
    <comment authorId="0" ref="K98">
      <text>
        <t xml:space="preserve">======
ID#AAABjqBpQ6w
Miguel Delcour    (2025-05-16 04:52:29)
Betreft alleen porto voor verzending verkopen eigen materialen</t>
      </text>
    </comment>
    <comment authorId="0" ref="K114">
      <text>
        <t xml:space="preserve">======
ID#AAABjqBpQ6g
Miguel Delcour    (2025-05-16 04:52:29)
Algemene PR en inhuuf professionele communicatie.</t>
      </text>
    </comment>
    <comment authorId="0" ref="G96">
      <text>
        <t xml:space="preserve">======
ID#AAABjqBpQ6k
Tuncer Akyazi    (2025-05-16 04:52:29)
Uitwerking speerpunten jaarplan 20000</t>
      </text>
    </comment>
    <comment authorId="0" ref="G117">
      <text>
        <t xml:space="preserve">======
ID#AAABjqBpQ6o
Miguel Delcour    (2025-05-16 04:52:29)
1k schoolleidersregister</t>
      </text>
    </comment>
    <comment authorId="0" ref="K10">
      <text>
        <t xml:space="preserve">======
ID#AAABjqBpQ6c
Miguel Delcour    (2025-05-16 04:52:29)
35 euro per individueel lid</t>
      </text>
    </comment>
    <comment authorId="0" ref="K53">
      <text>
        <t xml:space="preserve">======
ID#AAABjqBpQ6Y
Miguel Delcour    (2025-05-16 04:52:29)
Dagelijks bestuur: € 900 per maand x 12 x 3 personen
Algemeen bestuur :€ 2100 per jaar x 4 personen
en
€ 10.000 voor dagdeelvergoedingen bij invulling van de 8 speerpunten van het strategiedocument / jaarplan 2024-2025.
Wat mogelijk niet uitgevoerd wordt moet mee naar volgend schooljaar.</t>
      </text>
    </comment>
    <comment authorId="0" ref="G54">
      <text>
        <t xml:space="preserve">======
ID#AAABjqBpQ6U
Miguel Delcour    (2025-05-16 04:52:29)
6 x Domstad a € 200 = € 1200 voor netwerk
€ 1000 voor werkgroep overleggen</t>
      </text>
    </comment>
    <comment authorId="0" ref="H89">
      <text>
        <t xml:space="preserve">======
ID#AAABjqBpQ6Q
Miguel Delcour    (2025-05-16 04:52:29)
Opgebouwd uit:
Onkosten begeleiding van 4 erkenningstrajecten (ET) én 3 ontwikkeltrajecten
             (OT). 
 	  Opmerking: 
 	  &gt; hotelovernachtingen, diner (en lunch op school) voor de commissieleden 
                wordt betaald door de ontvangende school;
 	  &gt; de reiskosten komen voor rekening van de eigen school van het commissielid.</t>
      </text>
    </comment>
    <comment authorId="0" ref="K118">
      <text>
        <t xml:space="preserve">======
ID#AAABjqBpQ6I
Miguel Delcour    (2025-05-16 04:52:29)
Voor onverwachte projecten</t>
      </text>
    </comment>
    <comment authorId="0" ref="G78">
      <text>
        <t xml:space="preserve">======
ID#AAABjqBpQ6M
Tuncer    (2025-05-16 04:52:29)
Uitvoering aanvankelijk montessorileeslijn a € 9.000</t>
      </text>
    </comment>
    <comment authorId="0" ref="K106">
      <text>
        <t xml:space="preserve">======
ID#AAABjqBpQ6A
Miguel Delcour    (2025-05-16 04:52:29)
Redactie en inhoudelijke aanvulling content MM</t>
      </text>
    </comment>
    <comment authorId="0" ref="K108">
      <text>
        <t xml:space="preserve">======
ID#AAABjqBpQ6E
Miguel Delcour    (2025-05-16 04:52:29)
250 vergoeding voor Elma per uitgave</t>
      </text>
    </comment>
    <comment authorId="0" ref="K15">
      <text>
        <t xml:space="preserve">======
ID#AAABjqBpQ54
Miguel Delcour    (2025-05-16 04:52:29)
Geschat 6k, ex porti</t>
      </text>
    </comment>
    <comment authorId="0" ref="K105">
      <text>
        <t xml:space="preserve">======
ID#AAABjqBpQ58
Miguel Delcour    (2025-05-16 04:52:29)
Algemeen promotiemateiraal</t>
      </text>
    </comment>
    <comment authorId="0" ref="K96">
      <text>
        <t xml:space="preserve">======
ID#AAABjqBpQ50
Miguel Delcour    (2025-05-16 04:52:29)
€ 2.000 voor Kiezen voor montessori
en 
€ 2.000 drukkosten voor brochure burgerschap deel 2 i.s.m. lectoraat</t>
      </text>
    </comment>
    <comment authorId="0" ref="K64">
      <text>
        <t xml:space="preserve">======
ID#AAABjqBpQ5w
Miguel Delcour    (2025-05-16 04:52:29)
Conform offerte PMOS</t>
      </text>
    </comment>
  </commentList>
  <extLst>
    <ext uri="GoogleSheetsCustomDataVersion2">
      <go:sheetsCustomData xmlns:go="http://customooxmlschemas.google.com/" r:id="rId1" roundtripDataSignature="AMtx7mhqHmLaTUcK3aNFxJfPJgRPHXBicQ=="/>
    </ext>
  </extLst>
</comments>
</file>

<file path=xl/sharedStrings.xml><?xml version="1.0" encoding="utf-8"?>
<sst xmlns="http://schemas.openxmlformats.org/spreadsheetml/2006/main" count="207" uniqueCount="191">
  <si>
    <t>Totaal</t>
  </si>
  <si>
    <t>Waarvan voor/van netwerken</t>
  </si>
  <si>
    <t>BATEN</t>
  </si>
  <si>
    <t>2025-2026</t>
  </si>
  <si>
    <t>2024-2025</t>
  </si>
  <si>
    <t>Begroting 2023-2024</t>
  </si>
  <si>
    <t>Resultaat 2022-2023</t>
  </si>
  <si>
    <t>0-12</t>
  </si>
  <si>
    <t>12-18</t>
  </si>
  <si>
    <t>O&amp;O</t>
  </si>
  <si>
    <t>Ouders</t>
  </si>
  <si>
    <t>NMV Algemeen</t>
  </si>
  <si>
    <t>Contributies</t>
  </si>
  <si>
    <t>0-4</t>
  </si>
  <si>
    <t>4-12</t>
  </si>
  <si>
    <t>Individuele leden</t>
  </si>
  <si>
    <t>Voorziening Dubieuze Debiteuren</t>
  </si>
  <si>
    <t>Verkopen en royalties</t>
  </si>
  <si>
    <t>Algemene verkopen promotiemateriaal</t>
  </si>
  <si>
    <t xml:space="preserve">KindWerkDossier </t>
  </si>
  <si>
    <t>Verkopen publicaties (publicatiefonds)</t>
  </si>
  <si>
    <t>Royalties</t>
  </si>
  <si>
    <t>Vergoeding porto verkoop publicatie</t>
  </si>
  <si>
    <t>Conferenties</t>
  </si>
  <si>
    <t>24-uurs 0-12</t>
  </si>
  <si>
    <t>24-uurs 12-18</t>
  </si>
  <si>
    <t>Themadag</t>
  </si>
  <si>
    <t>Cursussen, trainingen en Ontwikkelingen</t>
  </si>
  <si>
    <t>Kenniskring leiderschap (inkomsten als kruispost)</t>
  </si>
  <si>
    <t>Financiele en overige baten</t>
  </si>
  <si>
    <t>Rente</t>
  </si>
  <si>
    <t>Kruispost buitegewone baten</t>
  </si>
  <si>
    <t>Incidentele baten</t>
  </si>
  <si>
    <t>LASTEN</t>
  </si>
  <si>
    <t>Personeel</t>
  </si>
  <si>
    <t>Salaris (excl. vakantiegeld)</t>
  </si>
  <si>
    <t>Reservering vakantiegeld</t>
  </si>
  <si>
    <t>Sociale lasten</t>
  </si>
  <si>
    <t>Pensieonpremie werkgever</t>
  </si>
  <si>
    <t>Ziekteverzuimverzekering</t>
  </si>
  <si>
    <t>Overige peronseelslasten</t>
  </si>
  <si>
    <t>Telefoonkosten (mobiel)</t>
  </si>
  <si>
    <t>Verzekeringen</t>
  </si>
  <si>
    <t>Arbodienst</t>
  </si>
  <si>
    <t>Huisvesting</t>
  </si>
  <si>
    <t>Huur (incl. btw)</t>
  </si>
  <si>
    <t>Investering meubilair</t>
  </si>
  <si>
    <t>Huur externe opslag</t>
  </si>
  <si>
    <t>Apparatuur</t>
  </si>
  <si>
    <t>Laptop (incl. software)</t>
  </si>
  <si>
    <t>Printer (incl. overige hardware)</t>
  </si>
  <si>
    <t>Bestuurskosten</t>
  </si>
  <si>
    <t>Vergoedingen</t>
  </si>
  <si>
    <t>Vergaderlocaties</t>
  </si>
  <si>
    <t>Algemene bestuurskosten</t>
  </si>
  <si>
    <t>ALV's</t>
  </si>
  <si>
    <t>bestuurs-verzekeringen</t>
  </si>
  <si>
    <t>Algemene (bureau)kosten</t>
  </si>
  <si>
    <t>Porti algemeen</t>
  </si>
  <si>
    <t>Telefoon + internet vast</t>
  </si>
  <si>
    <t>Algemene kantoorkosten</t>
  </si>
  <si>
    <t>Bankkosten</t>
  </si>
  <si>
    <t>Kosten boekhouding (derden)</t>
  </si>
  <si>
    <t>Overig en onvoorziene bestuurskosten (incl. merkregistratie)</t>
  </si>
  <si>
    <t>Accountant</t>
  </si>
  <si>
    <t>Inhuur derden (advies/notaris/jurist)</t>
  </si>
  <si>
    <t>Conferenties en regio/netwerk bijeenkomsten</t>
  </si>
  <si>
    <t>24 uurs 0-12</t>
  </si>
  <si>
    <t>24 uurs 12-18 (schoolleiders)</t>
  </si>
  <si>
    <t>Regio en netwerk bijeenkomsten</t>
  </si>
  <si>
    <t>Conferentiedag (opleiders)</t>
  </si>
  <si>
    <t>Themadag NMV-breed</t>
  </si>
  <si>
    <t>Inhuur trainers en sprekers</t>
  </si>
  <si>
    <t>Huur ruimten</t>
  </si>
  <si>
    <t>Cursus materiaal ontwikkeling</t>
  </si>
  <si>
    <t>Kenniskring(en) / Kennis delen</t>
  </si>
  <si>
    <t>O&amp;O Opleiders-docenten training (studiedag)</t>
  </si>
  <si>
    <t>Cursus werkplekcoach</t>
  </si>
  <si>
    <t>Cursus het jonge kind</t>
  </si>
  <si>
    <t>Ontwikkeling WMBO</t>
  </si>
  <si>
    <t>Kenniskring onderzoek (met lectoraat)</t>
  </si>
  <si>
    <t>Overige ontwikkelingen ed</t>
  </si>
  <si>
    <t>Leiderschapscursus 12-18 (als kruispost)</t>
  </si>
  <si>
    <t>Kwaliteitsbewaking</t>
  </si>
  <si>
    <t>Logo verschaffen en vervaardigen</t>
  </si>
  <si>
    <r>
      <rPr>
        <rFont val="Calibri"/>
        <color theme="1"/>
        <sz val="12.0"/>
      </rPr>
      <t xml:space="preserve">Vergoeding auditeurs/gecommitteerden </t>
    </r>
    <r>
      <rPr>
        <rFont val="Calibri (Body)_x0000_"/>
        <color theme="1"/>
        <sz val="12.0"/>
      </rPr>
      <t>en visitaties</t>
    </r>
  </si>
  <si>
    <t>Doorontwikkelen materiaal</t>
  </si>
  <si>
    <t>Regievoering Montessori Ontwikkelingen (voorheen MOC)</t>
  </si>
  <si>
    <t>Inhuur derden</t>
  </si>
  <si>
    <t>Verkoop en ontwikkeling</t>
  </si>
  <si>
    <t>Ontwikkeling materiaal / publicaties</t>
  </si>
  <si>
    <t>Algemene kosten verkoop eigen uitgaven</t>
  </si>
  <si>
    <t>Porti verkopen materiaal eigen uitgaven</t>
  </si>
  <si>
    <t>Kosten Lectoraat (en leerstoel)</t>
  </si>
  <si>
    <t>PR/Communicatie</t>
  </si>
  <si>
    <t>Onderhoud en beheer website</t>
  </si>
  <si>
    <t>Algemene promoties</t>
  </si>
  <si>
    <t>Montessoridag</t>
  </si>
  <si>
    <t>Promotiemateriaal</t>
  </si>
  <si>
    <t>Kosten en redactie en uitgave MM (ex porti)</t>
  </si>
  <si>
    <t>Portokosten (o.a.MM)</t>
  </si>
  <si>
    <t>Aanvulling vergoeding drukkosten</t>
  </si>
  <si>
    <t>Hosting</t>
  </si>
  <si>
    <t>Nieuwsbrieven (samengevoegd)</t>
  </si>
  <si>
    <t>Mailings en e-mailings (incl. mailchimp)</t>
  </si>
  <si>
    <t>Beheer Montessori Community (montessorinet)</t>
  </si>
  <si>
    <t>Montessori-ouders</t>
  </si>
  <si>
    <t>Overige pr en communicatie</t>
  </si>
  <si>
    <t>Overige kosten algemeen</t>
  </si>
  <si>
    <t>Bijdrage schoolleidersregister</t>
  </si>
  <si>
    <t>Onvoorzien algemeen</t>
  </si>
  <si>
    <t>Lidmaatschappen</t>
  </si>
  <si>
    <t>Internationale relaties en relatiebeheer</t>
  </si>
  <si>
    <t>Rekenverschillen</t>
  </si>
  <si>
    <t>TOTALE BATEN</t>
  </si>
  <si>
    <t>TOTALE LASTEN</t>
  </si>
  <si>
    <t>EXPLOITATIERESULTAAT</t>
  </si>
  <si>
    <t>Exploitatieresultaat</t>
  </si>
  <si>
    <t>Geschatte eden per 1 okt</t>
  </si>
  <si>
    <t>Scholen</t>
  </si>
  <si>
    <t>LID</t>
  </si>
  <si>
    <t>Aspirant</t>
  </si>
  <si>
    <t>Prijs per school</t>
  </si>
  <si>
    <t>Prijs per lid</t>
  </si>
  <si>
    <t>Prijs per aspirant</t>
  </si>
  <si>
    <t>Extra (VMO staffel)</t>
  </si>
  <si>
    <t>Contributie inkomsten</t>
  </si>
  <si>
    <t>Met  korting</t>
  </si>
  <si>
    <t>Dit jaar korting iedereen € 5,50</t>
  </si>
  <si>
    <t>18+</t>
  </si>
  <si>
    <t>Instelling (obo)</t>
  </si>
  <si>
    <t>Zelfstandig (obo)</t>
  </si>
  <si>
    <t>HJK + BAO + VMO</t>
  </si>
  <si>
    <t>OBO</t>
  </si>
  <si>
    <t>TOTAAL nu (oud)</t>
  </si>
  <si>
    <t>Scenario's</t>
  </si>
  <si>
    <t>Bedrag per kind 0-4</t>
  </si>
  <si>
    <t>Bedrag per kind 4-12</t>
  </si>
  <si>
    <t>Bedrag per kind 12-18</t>
  </si>
  <si>
    <t>Grondsom 0-4</t>
  </si>
  <si>
    <t>Grondsom 4-12</t>
  </si>
  <si>
    <t>Grondsom 12-18</t>
  </si>
  <si>
    <t>Grondsom 18+</t>
  </si>
  <si>
    <t>Bedrag per diploma 18+</t>
  </si>
  <si>
    <t>Bedrag per certificaat 18+</t>
  </si>
  <si>
    <t>Voorstel</t>
  </si>
  <si>
    <t>Levert per netwerk:</t>
  </si>
  <si>
    <t>Nieuw</t>
  </si>
  <si>
    <t>Verwacht 2018-2019</t>
  </si>
  <si>
    <t>Diploma basis bekwaam</t>
  </si>
  <si>
    <t>Diploma vakbekwaam</t>
  </si>
  <si>
    <t>Certificaat directeur</t>
  </si>
  <si>
    <t>Certificaat overig</t>
  </si>
  <si>
    <t>0-4 (betalen 50% per kin ivm bezetting)</t>
  </si>
  <si>
    <t xml:space="preserve"> 12-18</t>
  </si>
  <si>
    <t>Diploma's</t>
  </si>
  <si>
    <t>Certificaten</t>
  </si>
  <si>
    <t>Individueel</t>
  </si>
  <si>
    <t>Aantal individuele leden</t>
  </si>
  <si>
    <t>Prijs per individu</t>
  </si>
  <si>
    <t>Van #LL</t>
  </si>
  <si>
    <t>Tot #LL</t>
  </si>
  <si>
    <t>Prijs</t>
  </si>
  <si>
    <t>Voorbeeldberekeningen</t>
  </si>
  <si>
    <t>Grootte kinderen/leerlingen/studenten</t>
  </si>
  <si>
    <t>Nieuw situatie</t>
  </si>
  <si>
    <t>Oude situatie</t>
  </si>
  <si>
    <t>0-12 (met 50% 0-4)</t>
  </si>
  <si>
    <t>0-12 (MET 25% 0-4)</t>
  </si>
  <si>
    <t>18+ ZZPer (10 certificaten + 10 diploma's)</t>
  </si>
  <si>
    <t>18+ HBO (30 certificaten + 30 diploma's)</t>
  </si>
  <si>
    <t>School</t>
  </si>
  <si>
    <t># LL</t>
  </si>
  <si>
    <t>VMO Staffel opslag</t>
  </si>
  <si>
    <t>Montessori Lyceum Rotterdam</t>
  </si>
  <si>
    <t>Montessori Lyceum Groningen</t>
  </si>
  <si>
    <t>Montessori Lyceum Amsterdam (MSA)</t>
  </si>
  <si>
    <t>Haags Montessori Lyceum</t>
  </si>
  <si>
    <t>Montessori Lyceum Herman Jordan</t>
  </si>
  <si>
    <t>Montessori College Nijmegen/Groesbeek</t>
  </si>
  <si>
    <t>Montessori College Arnhem</t>
  </si>
  <si>
    <t>Montessori College Twente</t>
  </si>
  <si>
    <t>IVKO (MSA)</t>
  </si>
  <si>
    <t>Montessori High School PJ</t>
  </si>
  <si>
    <t>RSG Pantarijn, locatie MHV</t>
  </si>
  <si>
    <t>Montessori College Oost (MSA)</t>
  </si>
  <si>
    <t>Montessori College Eindhoven</t>
  </si>
  <si>
    <t>Montessori College Aerdenhout</t>
  </si>
  <si>
    <t>Montessori Scholengemeenschap Amsterdam</t>
  </si>
  <si>
    <t>Montessori Lyceum Flevoland</t>
  </si>
  <si>
    <t>Metis Montessori Lyceum (MSA)</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</si>
</sst>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quot;€&quot;\ #,##0"/>
    <numFmt numFmtId="165" formatCode="_(&quot;€&quot;\ * #,##0_);_(&quot;€&quot;\ * \(#,##0\);_(&quot;€&quot;\ * &quot;-&quot;??_);_(@_)"/>
    <numFmt numFmtId="166" formatCode="_-&quot;€&quot;* #,##0_-;\-&quot;€&quot;* #,##0_-;_-&quot;€&quot;* &quot;-&quot;??_-;_-@"/>
    <numFmt numFmtId="167" formatCode="_(* #,##0_);_(* \(#,##0\);_(* &quot;-&quot;??_);_(@_)"/>
    <numFmt numFmtId="168" formatCode="_(&quot;€&quot;\ * #,##0.00_);_(&quot;€&quot;\ * \(#,##0.00\);_(&quot;€&quot;\ * &quot;-&quot;??_);_(@_)"/>
    <numFmt numFmtId="169" formatCode="_-* #,##0_-;\-* #,##0_-;_-* &quot;-&quot;??_-;_-@"/>
    <numFmt numFmtId="170" formatCode="_-&quot;€&quot;* #,##0.00_-;\-&quot;€&quot;* #,##0.00_-;_-&quot;€&quot;* &quot;-&quot;??_-;_-@"/>
  </numFmts>
  <fonts count="28">
    <font>
      <sz val="12.0"/>
      <color theme="1"/>
      <name val="Calibri"/>
      <scheme val="minor"/>
    </font>
    <font>
      <color theme="1"/>
      <name val="Calibri"/>
      <scheme val="minor"/>
    </font>
    <font>
      <sz val="12.0"/>
      <color theme="1"/>
      <name val="Calibri"/>
    </font>
    <font>
      <b/>
      <sz val="12.0"/>
      <color theme="1"/>
      <name val="Calibri"/>
    </font>
    <font>
      <b/>
      <sz val="8.0"/>
      <color rgb="FFE5B8B7"/>
      <name val="Arial"/>
    </font>
    <font>
      <b/>
      <sz val="12.0"/>
      <color rgb="FFBFBFBF"/>
      <name val="Calibri"/>
    </font>
    <font>
      <sz val="12.0"/>
      <color rgb="FFBFBFBF"/>
      <name val="Calibri"/>
    </font>
    <font>
      <sz val="9.0"/>
      <color rgb="FFBFBFBF"/>
      <name val="Arial"/>
    </font>
    <font>
      <b/>
      <sz val="9.0"/>
      <color rgb="FFBFBFBF"/>
      <name val="Arial"/>
    </font>
    <font>
      <sz val="9.0"/>
      <color rgb="FF000000"/>
      <name val="Calibri"/>
    </font>
    <font>
      <sz val="12.0"/>
      <color theme="0"/>
      <name val="Calibri"/>
    </font>
    <font>
      <sz val="10.0"/>
      <color theme="0"/>
      <name val="Calibri"/>
    </font>
    <font>
      <sz val="10.0"/>
      <color rgb="FFA5A5A5"/>
      <name val="Calibri"/>
    </font>
    <font>
      <sz val="10.0"/>
      <color theme="0"/>
      <name val="Trebuchet MS"/>
    </font>
    <font>
      <sz val="10.0"/>
      <color rgb="FFA5A5A5"/>
      <name val="Trebuchet MS"/>
    </font>
    <font>
      <b/>
      <sz val="10.0"/>
      <color rgb="FFA5A5A5"/>
      <name val="Calibri"/>
    </font>
    <font>
      <sz val="10.0"/>
      <color rgb="FFBFBFBF"/>
      <name val="Calibri"/>
    </font>
    <font>
      <b/>
      <sz val="14.0"/>
      <color theme="1"/>
      <name val="Calibri"/>
    </font>
    <font>
      <b/>
      <sz val="14.0"/>
      <color rgb="FF000000"/>
      <name val="Calibri"/>
    </font>
    <font>
      <sz val="12.0"/>
      <color theme="1"/>
      <name val="Trebuchet MS"/>
    </font>
    <font>
      <b/>
      <sz val="12.0"/>
      <color theme="1"/>
      <name val="Trebuchet MS"/>
    </font>
    <font>
      <sz val="11.0"/>
      <color rgb="FF000000"/>
      <name val="Arial"/>
    </font>
    <font>
      <sz val="12.0"/>
      <color rgb="FFFF0000"/>
      <name val="Trebuchet MS"/>
    </font>
    <font>
      <sz val="12.0"/>
      <color rgb="FFBFBFBF"/>
      <name val="Trebuchet MS"/>
    </font>
    <font>
      <b/>
      <sz val="12.0"/>
      <color rgb="FF000000"/>
      <name val="Calibri"/>
    </font>
    <font>
      <b/>
      <sz val="12.0"/>
      <color rgb="FFA5A5A5"/>
      <name val="Calibri"/>
    </font>
    <font>
      <sz val="12.0"/>
      <color rgb="FFA5A5A5"/>
      <name val="Calibri"/>
    </font>
    <font>
      <sz val="11.0"/>
      <color rgb="FFBFBFBF"/>
      <name val="Calibri"/>
    </font>
  </fonts>
  <fills count="14">
    <fill>
      <patternFill patternType="none"/>
    </fill>
    <fill>
      <patternFill patternType="lightGray"/>
    </fill>
    <fill>
      <patternFill patternType="solid">
        <fgColor rgb="FFFFFF00"/>
        <bgColor rgb="FFFFFF00"/>
      </patternFill>
    </fill>
    <fill>
      <patternFill patternType="solid">
        <fgColor rgb="FFFBD4B4"/>
        <bgColor rgb="FFFBD4B4"/>
      </patternFill>
    </fill>
    <fill>
      <patternFill patternType="solid">
        <fgColor rgb="FFFABF8F"/>
        <bgColor rgb="FFFABF8F"/>
      </patternFill>
    </fill>
    <fill>
      <patternFill patternType="solid">
        <fgColor rgb="FFE36C09"/>
        <bgColor rgb="FFE36C09"/>
      </patternFill>
    </fill>
    <fill>
      <patternFill patternType="solid">
        <fgColor rgb="FF974806"/>
        <bgColor rgb="FF974806"/>
      </patternFill>
    </fill>
    <fill>
      <patternFill patternType="solid">
        <fgColor rgb="FFD99594"/>
        <bgColor rgb="FFD99594"/>
      </patternFill>
    </fill>
    <fill>
      <patternFill patternType="solid">
        <fgColor theme="6"/>
        <bgColor theme="6"/>
      </patternFill>
    </fill>
    <fill>
      <patternFill patternType="solid">
        <fgColor rgb="FFDBE5F1"/>
        <bgColor rgb="FFDBE5F1"/>
      </patternFill>
    </fill>
    <fill>
      <patternFill patternType="solid">
        <fgColor theme="0"/>
        <bgColor theme="0"/>
      </patternFill>
    </fill>
    <fill>
      <patternFill patternType="solid">
        <fgColor rgb="FFD8D8D8"/>
        <bgColor rgb="FFD8D8D8"/>
      </patternFill>
    </fill>
    <fill>
      <patternFill patternType="solid">
        <fgColor rgb="FFBFBFBF"/>
        <bgColor rgb="FFBFBFBF"/>
      </patternFill>
    </fill>
    <fill>
      <patternFill patternType="solid">
        <fgColor rgb="FF92D050"/>
        <bgColor rgb="FF92D050"/>
      </patternFill>
    </fill>
  </fills>
  <borders count="9">
    <border/>
    <border>
      <left/>
      <right/>
      <top/>
      <bottom/>
    </border>
    <border>
      <bottom style="medium">
        <color rgb="FFCCCCCC"/>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bottom style="dotted">
        <color rgb="FFCCCCCC"/>
      </bottom>
    </border>
    <border>
      <left style="thin">
        <color rgb="FF000000"/>
      </left>
    </border>
  </borders>
  <cellStyleXfs count="1">
    <xf borderId="0" fillId="0" fontId="0" numFmtId="0" applyAlignment="1" applyFont="1"/>
  </cellStyleXfs>
  <cellXfs count="125">
    <xf borderId="0" fillId="0" fontId="0" numFmtId="0" xfId="0" applyAlignment="1" applyFont="1">
      <alignment readingOrder="0" shrinkToFit="0" vertical="bottom" wrapText="0"/>
    </xf>
    <xf borderId="0" fillId="0" fontId="1" numFmtId="0" xfId="0" applyFont="1"/>
    <xf borderId="0" fillId="0" fontId="2" numFmtId="164" xfId="0" applyFont="1" applyNumberFormat="1"/>
    <xf borderId="0" fillId="0" fontId="2" numFmtId="165" xfId="0" applyFont="1" applyNumberFormat="1"/>
    <xf borderId="0" fillId="0" fontId="2" numFmtId="165" xfId="0" applyAlignment="1" applyFont="1" applyNumberFormat="1">
      <alignment horizontal="center"/>
    </xf>
    <xf borderId="1" fillId="2" fontId="3" numFmtId="0" xfId="0" applyBorder="1" applyFill="1" applyFont="1"/>
    <xf borderId="0" fillId="0" fontId="3" numFmtId="164" xfId="0" applyFont="1" applyNumberFormat="1"/>
    <xf borderId="2" fillId="0" fontId="4" numFmtId="0" xfId="0" applyBorder="1" applyFont="1"/>
    <xf quotePrefix="1" borderId="1" fillId="3" fontId="3" numFmtId="165" xfId="0" applyBorder="1" applyFill="1" applyFont="1" applyNumberFormat="1"/>
    <xf quotePrefix="1" borderId="1" fillId="4" fontId="3" numFmtId="165" xfId="0" applyBorder="1" applyFill="1" applyFont="1" applyNumberFormat="1"/>
    <xf quotePrefix="1" borderId="1" fillId="5" fontId="3" numFmtId="165" xfId="0" applyBorder="1" applyFill="1" applyFont="1" applyNumberFormat="1"/>
    <xf quotePrefix="1" borderId="1" fillId="6" fontId="3" numFmtId="165" xfId="0" applyBorder="1" applyFill="1" applyFont="1" applyNumberFormat="1"/>
    <xf borderId="1" fillId="7" fontId="3" numFmtId="165" xfId="0" applyBorder="1" applyFill="1" applyFont="1" applyNumberFormat="1"/>
    <xf borderId="3" fillId="8" fontId="3" numFmtId="0" xfId="0" applyBorder="1" applyFill="1" applyFont="1"/>
    <xf borderId="3" fillId="8" fontId="3" numFmtId="164" xfId="0" applyBorder="1" applyFont="1" applyNumberFormat="1"/>
    <xf borderId="4" fillId="9" fontId="5" numFmtId="164" xfId="0" applyBorder="1" applyFill="1" applyFont="1" applyNumberFormat="1"/>
    <xf borderId="4" fillId="9" fontId="6" numFmtId="164" xfId="0" applyBorder="1" applyFont="1" applyNumberFormat="1"/>
    <xf borderId="3" fillId="8" fontId="3" numFmtId="165" xfId="0" applyBorder="1" applyFont="1" applyNumberFormat="1"/>
    <xf borderId="1" fillId="8" fontId="2" numFmtId="0" xfId="0" applyBorder="1" applyFont="1"/>
    <xf borderId="3" fillId="0" fontId="2" numFmtId="0" xfId="0" applyBorder="1" applyFont="1"/>
    <xf borderId="3" fillId="0" fontId="2" numFmtId="165" xfId="0" applyBorder="1" applyFont="1" applyNumberFormat="1"/>
    <xf borderId="5" fillId="0" fontId="2" numFmtId="164" xfId="0" applyBorder="1" applyFont="1" applyNumberFormat="1"/>
    <xf borderId="3" fillId="9" fontId="7" numFmtId="3" xfId="0" applyAlignment="1" applyBorder="1" applyFont="1" applyNumberFormat="1">
      <alignment horizontal="right"/>
    </xf>
    <xf borderId="0" fillId="0" fontId="2" numFmtId="165" xfId="0" applyAlignment="1" applyFont="1" applyNumberFormat="1">
      <alignment horizontal="left"/>
    </xf>
    <xf quotePrefix="1" borderId="3" fillId="0" fontId="2" numFmtId="165" xfId="0" applyBorder="1" applyFont="1" applyNumberFormat="1"/>
    <xf borderId="3" fillId="9" fontId="8" numFmtId="3" xfId="0" applyAlignment="1" applyBorder="1" applyFont="1" applyNumberFormat="1">
      <alignment horizontal="right"/>
    </xf>
    <xf borderId="4" fillId="8" fontId="3" numFmtId="164" xfId="0" applyBorder="1" applyFont="1" applyNumberFormat="1"/>
    <xf borderId="3" fillId="10" fontId="2" numFmtId="165" xfId="0" applyBorder="1" applyFill="1" applyFont="1" applyNumberFormat="1"/>
    <xf borderId="3" fillId="9" fontId="5" numFmtId="165" xfId="0" applyBorder="1" applyFont="1" applyNumberFormat="1"/>
    <xf borderId="3" fillId="9" fontId="6" numFmtId="165" xfId="0" applyBorder="1" applyFont="1" applyNumberFormat="1"/>
    <xf borderId="3" fillId="9" fontId="8" numFmtId="0" xfId="0" applyAlignment="1" applyBorder="1" applyFont="1">
      <alignment horizontal="right"/>
    </xf>
    <xf borderId="3" fillId="9" fontId="7" numFmtId="0" xfId="0" applyAlignment="1" applyBorder="1" applyFont="1">
      <alignment horizontal="right"/>
    </xf>
    <xf borderId="6" fillId="0" fontId="2" numFmtId="0" xfId="0" applyBorder="1" applyFont="1"/>
    <xf borderId="0" fillId="0" fontId="3" numFmtId="0" xfId="0" applyFont="1"/>
    <xf borderId="0" fillId="0" fontId="9" numFmtId="0" xfId="0" applyAlignment="1" applyFont="1">
      <alignment horizontal="left" readingOrder="1" vertical="center"/>
    </xf>
    <xf borderId="3" fillId="11" fontId="3" numFmtId="0" xfId="0" applyBorder="1" applyFill="1" applyFont="1"/>
    <xf borderId="4" fillId="11" fontId="3" numFmtId="164" xfId="0" applyBorder="1" applyFont="1" applyNumberFormat="1"/>
    <xf borderId="3" fillId="9" fontId="6" numFmtId="164" xfId="0" applyBorder="1" applyFont="1" applyNumberFormat="1"/>
    <xf borderId="3" fillId="11" fontId="3" numFmtId="165" xfId="0" applyBorder="1" applyFont="1" applyNumberFormat="1"/>
    <xf borderId="0" fillId="0" fontId="10" numFmtId="165" xfId="0" applyFont="1" applyNumberFormat="1"/>
    <xf borderId="3" fillId="2" fontId="3" numFmtId="0" xfId="0" applyBorder="1" applyFont="1"/>
    <xf borderId="4" fillId="2" fontId="3" numFmtId="164" xfId="0" applyBorder="1" applyFont="1" applyNumberFormat="1"/>
    <xf borderId="3" fillId="0" fontId="6" numFmtId="165" xfId="0" applyBorder="1" applyFont="1" applyNumberFormat="1"/>
    <xf borderId="7" fillId="0" fontId="8" numFmtId="3" xfId="0" applyAlignment="1" applyBorder="1" applyFont="1" applyNumberFormat="1">
      <alignment horizontal="right"/>
    </xf>
    <xf borderId="0" fillId="0" fontId="11" numFmtId="9" xfId="0" applyFont="1" applyNumberFormat="1"/>
    <xf borderId="0" fillId="0" fontId="6" numFmtId="165" xfId="0" applyFont="1" applyNumberFormat="1"/>
    <xf borderId="0" fillId="0" fontId="11" numFmtId="165" xfId="0" applyFont="1" applyNumberFormat="1"/>
    <xf borderId="0" fillId="0" fontId="12" numFmtId="0" xfId="0" applyFont="1"/>
    <xf borderId="0" fillId="0" fontId="12" numFmtId="164" xfId="0" applyFont="1" applyNumberFormat="1"/>
    <xf borderId="0" fillId="0" fontId="13" numFmtId="165" xfId="0" applyFont="1" applyNumberFormat="1"/>
    <xf borderId="0" fillId="0" fontId="13" numFmtId="0" xfId="0" applyFont="1"/>
    <xf borderId="0" fillId="0" fontId="11" numFmtId="0" xfId="0" applyFont="1"/>
    <xf borderId="0" fillId="0" fontId="11" numFmtId="166" xfId="0" applyFont="1" applyNumberFormat="1"/>
    <xf borderId="0" fillId="0" fontId="14" numFmtId="0" xfId="0" applyFont="1"/>
    <xf borderId="0" fillId="0" fontId="12" numFmtId="166" xfId="0" applyFont="1" applyNumberFormat="1"/>
    <xf borderId="0" fillId="0" fontId="3" numFmtId="165" xfId="0" applyFont="1" applyNumberFormat="1"/>
    <xf borderId="0" fillId="0" fontId="14" numFmtId="165" xfId="0" applyFont="1" applyNumberFormat="1"/>
    <xf borderId="0" fillId="0" fontId="12" numFmtId="165" xfId="0" applyFont="1" applyNumberFormat="1"/>
    <xf borderId="0" fillId="0" fontId="12" numFmtId="167" xfId="0" applyFont="1" applyNumberFormat="1"/>
    <xf borderId="0" fillId="0" fontId="15" numFmtId="165" xfId="0" applyFont="1" applyNumberFormat="1"/>
    <xf borderId="0" fillId="0" fontId="14" numFmtId="164" xfId="0" applyFont="1" applyNumberFormat="1"/>
    <xf borderId="0" fillId="0" fontId="16" numFmtId="0" xfId="0" applyFont="1"/>
    <xf borderId="0" fillId="0" fontId="17" numFmtId="0" xfId="0" applyFont="1"/>
    <xf borderId="0" fillId="0" fontId="17" numFmtId="165" xfId="0" applyFont="1" applyNumberFormat="1"/>
    <xf borderId="3" fillId="2" fontId="17" numFmtId="0" xfId="0" applyBorder="1" applyFont="1"/>
    <xf borderId="3" fillId="0" fontId="17" numFmtId="165" xfId="0" applyBorder="1" applyFont="1" applyNumberFormat="1"/>
    <xf borderId="3" fillId="8" fontId="17" numFmtId="0" xfId="0" applyBorder="1" applyFont="1"/>
    <xf borderId="3" fillId="8" fontId="18" numFmtId="0" xfId="0" applyBorder="1" applyFont="1"/>
    <xf borderId="3" fillId="0" fontId="18" numFmtId="165" xfId="0" applyBorder="1" applyFont="1" applyNumberFormat="1"/>
    <xf borderId="3" fillId="0" fontId="17" numFmtId="0" xfId="0" applyBorder="1" applyFont="1"/>
    <xf borderId="3" fillId="12" fontId="17" numFmtId="0" xfId="0" applyBorder="1" applyFill="1" applyFont="1"/>
    <xf borderId="3" fillId="12" fontId="17" numFmtId="165" xfId="0" applyBorder="1" applyFont="1" applyNumberFormat="1"/>
    <xf borderId="3" fillId="2" fontId="17" numFmtId="165" xfId="0" applyBorder="1" applyFont="1" applyNumberFormat="1"/>
    <xf borderId="0" fillId="0" fontId="19" numFmtId="0" xfId="0" applyFont="1"/>
    <xf borderId="3" fillId="0" fontId="19" numFmtId="166" xfId="0" applyBorder="1" applyFont="1" applyNumberFormat="1"/>
    <xf borderId="3" fillId="0" fontId="19" numFmtId="168" xfId="0" applyBorder="1" applyFont="1" applyNumberFormat="1"/>
    <xf borderId="3" fillId="0" fontId="20" numFmtId="168" xfId="0" applyBorder="1" applyFont="1" applyNumberFormat="1"/>
    <xf borderId="3" fillId="0" fontId="19" numFmtId="0" xfId="0" applyBorder="1" applyFont="1"/>
    <xf borderId="3" fillId="13" fontId="19" numFmtId="1" xfId="0" applyBorder="1" applyFill="1" applyFont="1" applyNumberFormat="1"/>
    <xf borderId="3" fillId="13" fontId="19" numFmtId="169" xfId="0" applyBorder="1" applyFont="1" applyNumberFormat="1"/>
    <xf borderId="3" fillId="0" fontId="3" numFmtId="166" xfId="0" applyAlignment="1" applyBorder="1" applyFont="1" applyNumberFormat="1">
      <alignment horizontal="left"/>
    </xf>
    <xf quotePrefix="1" borderId="3" fillId="0" fontId="19" numFmtId="166" xfId="0" applyBorder="1" applyFont="1" applyNumberFormat="1"/>
    <xf borderId="0" fillId="0" fontId="21" numFmtId="3" xfId="0" applyFont="1" applyNumberFormat="1"/>
    <xf borderId="3" fillId="0" fontId="2" numFmtId="166" xfId="0" applyBorder="1" applyFont="1" applyNumberFormat="1"/>
    <xf borderId="3" fillId="0" fontId="19" numFmtId="170" xfId="0" applyBorder="1" applyFont="1" applyNumberFormat="1"/>
    <xf borderId="3" fillId="0" fontId="3" numFmtId="0" xfId="0" applyBorder="1" applyFont="1"/>
    <xf borderId="0" fillId="0" fontId="20" numFmtId="0" xfId="0" applyFont="1"/>
    <xf borderId="0" fillId="0" fontId="19" numFmtId="166" xfId="0" applyFont="1" applyNumberFormat="1"/>
    <xf borderId="0" fillId="0" fontId="19" numFmtId="168" xfId="0" applyFont="1" applyNumberFormat="1"/>
    <xf borderId="0" fillId="0" fontId="19" numFmtId="1" xfId="0" applyFont="1" applyNumberFormat="1"/>
    <xf borderId="0" fillId="0" fontId="20" numFmtId="168" xfId="0" applyFont="1" applyNumberFormat="1"/>
    <xf borderId="0" fillId="0" fontId="22" numFmtId="166" xfId="0" applyFont="1" applyNumberFormat="1"/>
    <xf borderId="0" fillId="0" fontId="2" numFmtId="169" xfId="0" applyFont="1" applyNumberFormat="1"/>
    <xf borderId="0" fillId="0" fontId="23" numFmtId="0" xfId="0" applyFont="1"/>
    <xf borderId="0" fillId="0" fontId="6" numFmtId="0" xfId="0" applyFont="1"/>
    <xf borderId="0" fillId="0" fontId="23" numFmtId="166" xfId="0" applyFont="1" applyNumberFormat="1"/>
    <xf borderId="3" fillId="2" fontId="3" numFmtId="166" xfId="0" applyBorder="1" applyFont="1" applyNumberFormat="1"/>
    <xf borderId="3" fillId="13" fontId="3" numFmtId="168" xfId="0" applyBorder="1" applyFont="1" applyNumberFormat="1"/>
    <xf borderId="3" fillId="13" fontId="3" numFmtId="170" xfId="0" applyBorder="1" applyFont="1" applyNumberFormat="1"/>
    <xf borderId="3" fillId="13" fontId="3" numFmtId="166" xfId="0" applyBorder="1" applyFont="1" applyNumberFormat="1"/>
    <xf borderId="0" fillId="0" fontId="3" numFmtId="168" xfId="0" applyFont="1" applyNumberFormat="1"/>
    <xf borderId="0" fillId="0" fontId="3" numFmtId="166" xfId="0" applyFont="1" applyNumberFormat="1"/>
    <xf borderId="0" fillId="0" fontId="24" numFmtId="166" xfId="0" applyFont="1" applyNumberFormat="1"/>
    <xf borderId="0" fillId="0" fontId="2" numFmtId="166" xfId="0" applyFont="1" applyNumberFormat="1"/>
    <xf borderId="4" fillId="2" fontId="3" numFmtId="168" xfId="0" applyBorder="1" applyFont="1" applyNumberFormat="1"/>
    <xf borderId="8" fillId="0" fontId="25" numFmtId="166" xfId="0" applyBorder="1" applyFont="1" applyNumberFormat="1"/>
    <xf borderId="0" fillId="0" fontId="25" numFmtId="166" xfId="0" applyFont="1" applyNumberFormat="1"/>
    <xf borderId="3" fillId="0" fontId="3" numFmtId="166" xfId="0" applyBorder="1" applyFont="1" applyNumberFormat="1"/>
    <xf borderId="3" fillId="0" fontId="24" numFmtId="166" xfId="0" applyBorder="1" applyFont="1" applyNumberFormat="1"/>
    <xf borderId="3" fillId="2" fontId="2" numFmtId="0" xfId="0" applyBorder="1" applyFont="1"/>
    <xf borderId="4" fillId="2" fontId="2" numFmtId="166" xfId="0" applyBorder="1" applyFont="1" applyNumberFormat="1"/>
    <xf borderId="8" fillId="0" fontId="26" numFmtId="166" xfId="0" applyBorder="1" applyFont="1" applyNumberFormat="1"/>
    <xf borderId="0" fillId="0" fontId="26" numFmtId="166" xfId="0" applyFont="1" applyNumberFormat="1"/>
    <xf borderId="3" fillId="13" fontId="3" numFmtId="169" xfId="0" applyBorder="1" applyFont="1" applyNumberFormat="1"/>
    <xf borderId="3" fillId="13" fontId="2" numFmtId="169" xfId="0" applyBorder="1" applyFont="1" applyNumberFormat="1"/>
    <xf borderId="3" fillId="2" fontId="2" numFmtId="49" xfId="0" applyBorder="1" applyFont="1" applyNumberFormat="1"/>
    <xf borderId="3" fillId="0" fontId="24" numFmtId="169" xfId="0" applyBorder="1" applyFont="1" applyNumberFormat="1"/>
    <xf borderId="4" fillId="2" fontId="3" numFmtId="166" xfId="0" applyBorder="1" applyFont="1" applyNumberFormat="1"/>
    <xf borderId="3" fillId="13" fontId="24" numFmtId="169" xfId="0" applyBorder="1" applyFont="1" applyNumberFormat="1"/>
    <xf borderId="0" fillId="0" fontId="2" numFmtId="168" xfId="0" applyFont="1" applyNumberFormat="1"/>
    <xf borderId="0" fillId="0" fontId="27" numFmtId="0" xfId="0" applyFont="1"/>
    <xf borderId="0" fillId="0" fontId="27" numFmtId="166" xfId="0" applyFont="1" applyNumberFormat="1"/>
    <xf borderId="0" fillId="0" fontId="2" numFmtId="0" xfId="0" applyAlignment="1" applyFont="1">
      <alignment horizontal="center"/>
    </xf>
    <xf quotePrefix="1" borderId="0" fillId="0" fontId="2" numFmtId="17" xfId="0" applyFont="1" applyNumberFormat="1"/>
    <xf quotePrefix="1" borderId="0" fillId="0" fontId="2" numFmtId="0" xfId="0" applyFont="1"/>
  </cellXfs>
  <cellStyles count="1">
    <cellStyle xfId="0" name="Normal" builtinId="0"/>
  </cellStyles>
  <dxfs count="2">
    <dxf>
      <font>
        <color rgb="FF9C0006"/>
      </font>
      <fill>
        <patternFill patternType="none"/>
      </fill>
      <border/>
    </dxf>
    <dxf>
      <font>
        <color rgb="FF9C0006"/>
      </font>
      <fill>
        <patternFill patternType="solid">
          <fgColor rgb="FFFFC7CE"/>
          <bgColor rgb="FFFFC7CE"/>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4.56"/>
    <col customWidth="1" min="2" max="2" width="43.44"/>
    <col customWidth="1" min="3" max="3" width="10.11"/>
    <col customWidth="1" min="4" max="4" width="8.56"/>
    <col customWidth="1" min="5" max="6" width="10.78"/>
    <col customWidth="1" min="7" max="7" width="15.0"/>
    <col customWidth="1" min="8" max="8" width="13.56"/>
    <col customWidth="1" min="9" max="9" width="10.33"/>
    <col customWidth="1" min="10" max="11" width="13.56"/>
    <col customWidth="1" min="12" max="12" width="12.11"/>
    <col customWidth="1" min="13" max="13" width="11.0"/>
    <col customWidth="1" min="14" max="14" width="15.44"/>
    <col customWidth="1" min="15" max="26" width="8.56"/>
  </cols>
  <sheetData>
    <row r="1">
      <c r="B1" s="1" t="str">
        <f>"Begroting NMV "&amp;C4</f>
        <v>Begroting NMV 2025-2026</v>
      </c>
      <c r="C1" s="2" t="s">
        <v>0</v>
      </c>
      <c r="D1" s="1" t="s">
        <v>0</v>
      </c>
      <c r="E1" s="2"/>
      <c r="F1" s="3"/>
      <c r="G1" s="3"/>
      <c r="H1" s="3"/>
      <c r="I1" s="3"/>
      <c r="J1" s="3"/>
      <c r="K1" s="3"/>
    </row>
    <row r="2">
      <c r="C2" s="2"/>
      <c r="E2" s="2"/>
      <c r="F2" s="3"/>
      <c r="G2" s="3"/>
      <c r="H2" s="3"/>
      <c r="I2" s="3"/>
      <c r="J2" s="3"/>
      <c r="K2" s="3"/>
    </row>
    <row r="3">
      <c r="C3" s="2"/>
      <c r="E3" s="2"/>
      <c r="F3" s="3"/>
      <c r="G3" s="4" t="s">
        <v>1</v>
      </c>
      <c r="J3" s="4"/>
      <c r="K3" s="3"/>
    </row>
    <row r="4">
      <c r="A4" s="5"/>
      <c r="B4" s="5" t="s">
        <v>2</v>
      </c>
      <c r="C4" s="6" t="s">
        <v>3</v>
      </c>
      <c r="D4" s="1" t="s">
        <v>4</v>
      </c>
      <c r="E4" s="7" t="s">
        <v>5</v>
      </c>
      <c r="F4" s="7" t="s">
        <v>6</v>
      </c>
      <c r="G4" s="8" t="s">
        <v>7</v>
      </c>
      <c r="H4" s="9" t="s">
        <v>8</v>
      </c>
      <c r="I4" s="10" t="s">
        <v>9</v>
      </c>
      <c r="J4" s="11" t="s">
        <v>10</v>
      </c>
      <c r="K4" s="12" t="s">
        <v>11</v>
      </c>
    </row>
    <row r="5">
      <c r="A5" s="13"/>
      <c r="B5" s="13" t="s">
        <v>12</v>
      </c>
      <c r="C5" s="14">
        <f>SUM(C6:C10)</f>
        <v>420771</v>
      </c>
      <c r="D5" s="1">
        <v>421333.5</v>
      </c>
      <c r="E5" s="15">
        <v>417713.5</v>
      </c>
      <c r="F5" s="16">
        <v>424566.0</v>
      </c>
      <c r="G5" s="17">
        <f t="shared" ref="G5:K5" si="1">SUM(G6:G10)</f>
        <v>266593.5</v>
      </c>
      <c r="H5" s="17">
        <f t="shared" si="1"/>
        <v>134320</v>
      </c>
      <c r="I5" s="17">
        <f t="shared" si="1"/>
        <v>11545</v>
      </c>
      <c r="J5" s="17">
        <f t="shared" si="1"/>
        <v>0</v>
      </c>
      <c r="K5" s="17">
        <f t="shared" si="1"/>
        <v>8312.5</v>
      </c>
      <c r="L5" s="18" t="b">
        <f>G5+H5+I5+K5=C5</f>
        <v>1</v>
      </c>
    </row>
    <row r="6">
      <c r="A6" s="19">
        <v>8000.0</v>
      </c>
      <c r="B6" s="20" t="s">
        <v>13</v>
      </c>
      <c r="C6" s="21">
        <f t="shared" ref="C6:C10" si="2">SUM(G6:K6)</f>
        <v>10750</v>
      </c>
      <c r="D6" s="3">
        <v>10750.0</v>
      </c>
      <c r="E6" s="16">
        <v>10750.0</v>
      </c>
      <c r="F6" s="22"/>
      <c r="G6" s="20">
        <f>'Contributie berekening'!B19</f>
        <v>10750</v>
      </c>
      <c r="H6" s="20"/>
      <c r="I6" s="20"/>
      <c r="J6" s="20"/>
      <c r="K6" s="20"/>
      <c r="M6" s="3"/>
      <c r="N6" s="23"/>
      <c r="O6" s="3"/>
      <c r="P6" s="3"/>
      <c r="Q6" s="3"/>
      <c r="R6" s="3"/>
      <c r="S6" s="3"/>
      <c r="T6" s="3"/>
      <c r="U6" s="3"/>
      <c r="V6" s="3"/>
      <c r="W6" s="3"/>
      <c r="X6" s="3"/>
      <c r="Y6" s="3"/>
      <c r="Z6" s="3"/>
    </row>
    <row r="7">
      <c r="A7" s="19">
        <v>8001.0</v>
      </c>
      <c r="B7" s="24" t="s">
        <v>14</v>
      </c>
      <c r="C7" s="21">
        <f t="shared" si="2"/>
        <v>255843.5</v>
      </c>
      <c r="D7" s="1">
        <v>261250.0</v>
      </c>
      <c r="E7" s="16">
        <v>261250.0</v>
      </c>
      <c r="F7" s="22"/>
      <c r="G7" s="20">
        <f>'Contributie berekening'!B20</f>
        <v>255843.5</v>
      </c>
      <c r="H7" s="20"/>
      <c r="I7" s="20"/>
      <c r="J7" s="20"/>
      <c r="K7" s="20"/>
    </row>
    <row r="8">
      <c r="A8" s="19">
        <v>8002.0</v>
      </c>
      <c r="B8" s="24" t="s">
        <v>8</v>
      </c>
      <c r="C8" s="21">
        <f t="shared" si="2"/>
        <v>134320</v>
      </c>
      <c r="D8" s="1">
        <v>129476.0</v>
      </c>
      <c r="E8" s="16">
        <v>125856.0</v>
      </c>
      <c r="F8" s="22"/>
      <c r="G8" s="20"/>
      <c r="H8" s="20">
        <f>'Contributie berekening'!B21</f>
        <v>134320</v>
      </c>
      <c r="I8" s="20"/>
      <c r="J8" s="20"/>
      <c r="K8" s="20"/>
    </row>
    <row r="9">
      <c r="A9" s="19">
        <v>8003.0</v>
      </c>
      <c r="B9" s="24" t="s">
        <v>9</v>
      </c>
      <c r="C9" s="21">
        <f t="shared" si="2"/>
        <v>11545</v>
      </c>
      <c r="D9" s="1">
        <v>11545.0</v>
      </c>
      <c r="E9" s="16">
        <v>11545.0</v>
      </c>
      <c r="F9" s="22"/>
      <c r="G9" s="20"/>
      <c r="H9" s="20"/>
      <c r="I9" s="20">
        <f>'Contributie berekening'!B22</f>
        <v>11545</v>
      </c>
      <c r="J9" s="20"/>
      <c r="K9" s="20"/>
    </row>
    <row r="10">
      <c r="A10" s="19">
        <v>8004.0</v>
      </c>
      <c r="B10" s="19" t="s">
        <v>15</v>
      </c>
      <c r="C10" s="21">
        <f t="shared" si="2"/>
        <v>8312.5</v>
      </c>
      <c r="D10" s="1">
        <v>8312.5</v>
      </c>
      <c r="E10" s="16">
        <v>8312.5</v>
      </c>
      <c r="F10" s="22"/>
      <c r="G10" s="20"/>
      <c r="H10" s="20"/>
      <c r="I10" s="20"/>
      <c r="J10" s="20"/>
      <c r="K10" s="20">
        <f>'Contributie berekening'!B23*0.95</f>
        <v>8312.5</v>
      </c>
    </row>
    <row r="11">
      <c r="A11" s="19">
        <v>8005.0</v>
      </c>
      <c r="B11" s="19" t="s">
        <v>16</v>
      </c>
      <c r="C11" s="21"/>
      <c r="E11" s="16"/>
      <c r="F11" s="25"/>
      <c r="G11" s="20"/>
      <c r="H11" s="20"/>
      <c r="I11" s="20"/>
      <c r="J11" s="20"/>
      <c r="K11" s="20"/>
    </row>
    <row r="12">
      <c r="A12" s="13"/>
      <c r="B12" s="13" t="s">
        <v>17</v>
      </c>
      <c r="C12" s="26">
        <f>SUM(C13:C17)</f>
        <v>6750</v>
      </c>
      <c r="D12" s="1">
        <v>6750.0</v>
      </c>
      <c r="E12" s="15">
        <v>9750.0</v>
      </c>
      <c r="F12" s="25">
        <v>13490.0</v>
      </c>
      <c r="G12" s="17">
        <f t="shared" ref="G12:K12" si="3">SUM(G13:G18)</f>
        <v>0</v>
      </c>
      <c r="H12" s="17">
        <f t="shared" si="3"/>
        <v>0</v>
      </c>
      <c r="I12" s="17">
        <f t="shared" si="3"/>
        <v>0</v>
      </c>
      <c r="J12" s="17">
        <f t="shared" si="3"/>
        <v>0</v>
      </c>
      <c r="K12" s="17">
        <f t="shared" si="3"/>
        <v>6750</v>
      </c>
      <c r="L12" s="18" t="b">
        <f>G12+H12+I12+K12=C12</f>
        <v>1</v>
      </c>
    </row>
    <row r="13">
      <c r="A13" s="19">
        <v>8010.0</v>
      </c>
      <c r="B13" s="19" t="s">
        <v>18</v>
      </c>
      <c r="C13" s="21">
        <f t="shared" ref="C13:C17" si="4">SUM(G13:K13)</f>
        <v>250</v>
      </c>
      <c r="D13" s="1">
        <v>250.0</v>
      </c>
      <c r="E13" s="16">
        <v>250.0</v>
      </c>
      <c r="F13" s="22"/>
      <c r="G13" s="20"/>
      <c r="H13" s="20"/>
      <c r="I13" s="20"/>
      <c r="J13" s="20"/>
      <c r="K13" s="20">
        <v>250.0</v>
      </c>
    </row>
    <row r="14">
      <c r="A14" s="19">
        <v>8011.0</v>
      </c>
      <c r="B14" s="19" t="s">
        <v>19</v>
      </c>
      <c r="C14" s="21">
        <f t="shared" si="4"/>
        <v>0</v>
      </c>
      <c r="D14" s="1">
        <v>0.0</v>
      </c>
      <c r="E14" s="16">
        <v>0.0</v>
      </c>
      <c r="F14" s="22"/>
      <c r="G14" s="20"/>
      <c r="H14" s="20"/>
      <c r="I14" s="20"/>
      <c r="J14" s="20"/>
      <c r="K14" s="20"/>
    </row>
    <row r="15">
      <c r="A15" s="19">
        <v>8012.0</v>
      </c>
      <c r="B15" s="19" t="s">
        <v>20</v>
      </c>
      <c r="C15" s="21">
        <f t="shared" si="4"/>
        <v>6000</v>
      </c>
      <c r="D15" s="1">
        <v>6000.0</v>
      </c>
      <c r="E15" s="16">
        <v>6000.0</v>
      </c>
      <c r="F15" s="22"/>
      <c r="G15" s="27"/>
      <c r="H15" s="20"/>
      <c r="I15" s="20"/>
      <c r="J15" s="20"/>
      <c r="K15" s="20">
        <v>6000.0</v>
      </c>
    </row>
    <row r="16">
      <c r="A16" s="19">
        <v>8013.0</v>
      </c>
      <c r="B16" s="19" t="s">
        <v>21</v>
      </c>
      <c r="C16" s="21">
        <f t="shared" si="4"/>
        <v>0</v>
      </c>
      <c r="D16" s="1">
        <v>0.0</v>
      </c>
      <c r="E16" s="16">
        <v>3000.0</v>
      </c>
      <c r="F16" s="22"/>
      <c r="G16" s="27"/>
      <c r="H16" s="20"/>
      <c r="I16" s="20"/>
      <c r="J16" s="20"/>
      <c r="K16" s="20">
        <v>0.0</v>
      </c>
    </row>
    <row r="17">
      <c r="A17" s="19">
        <v>8014.0</v>
      </c>
      <c r="B17" s="19" t="s">
        <v>22</v>
      </c>
      <c r="C17" s="21">
        <f t="shared" si="4"/>
        <v>500</v>
      </c>
      <c r="D17" s="1">
        <v>500.0</v>
      </c>
      <c r="E17" s="16">
        <v>500.0</v>
      </c>
      <c r="F17" s="22"/>
      <c r="G17" s="27"/>
      <c r="H17" s="27"/>
      <c r="I17" s="27"/>
      <c r="J17" s="27"/>
      <c r="K17" s="20">
        <v>500.0</v>
      </c>
    </row>
    <row r="18">
      <c r="A18" s="19"/>
      <c r="B18" s="19"/>
      <c r="C18" s="21"/>
      <c r="E18" s="16"/>
      <c r="F18" s="25"/>
      <c r="G18" s="27"/>
      <c r="H18" s="27"/>
      <c r="I18" s="27"/>
      <c r="J18" s="27"/>
      <c r="K18" s="27"/>
    </row>
    <row r="19">
      <c r="A19" s="13"/>
      <c r="B19" s="13" t="s">
        <v>23</v>
      </c>
      <c r="C19" s="26">
        <f>SUM(C20:C22)</f>
        <v>28500</v>
      </c>
      <c r="D19" s="1">
        <v>34500.0</v>
      </c>
      <c r="E19" s="15">
        <v>18500.0</v>
      </c>
      <c r="F19" s="25">
        <v>47858.0</v>
      </c>
      <c r="G19" s="17">
        <f t="shared" ref="G19:K19" si="5">SUM(G20:G22)</f>
        <v>15000</v>
      </c>
      <c r="H19" s="17">
        <f t="shared" si="5"/>
        <v>13500</v>
      </c>
      <c r="I19" s="17">
        <f t="shared" si="5"/>
        <v>0</v>
      </c>
      <c r="J19" s="17">
        <f t="shared" si="5"/>
        <v>0</v>
      </c>
      <c r="K19" s="17">
        <f t="shared" si="5"/>
        <v>0</v>
      </c>
      <c r="L19" s="18" t="b">
        <f>G19+H19+I19+K19=C19</f>
        <v>1</v>
      </c>
    </row>
    <row r="20">
      <c r="A20" s="19">
        <v>8020.0</v>
      </c>
      <c r="B20" s="19" t="s">
        <v>24</v>
      </c>
      <c r="C20" s="21">
        <f t="shared" ref="C20:C22" si="6">SUM(G20:K20)</f>
        <v>15000</v>
      </c>
      <c r="D20" s="1">
        <v>0.0</v>
      </c>
      <c r="E20" s="16">
        <v>0.0</v>
      </c>
      <c r="F20" s="22"/>
      <c r="G20" s="27">
        <v>15000.0</v>
      </c>
      <c r="H20" s="27"/>
      <c r="I20" s="27"/>
      <c r="J20" s="27"/>
      <c r="K20" s="27"/>
    </row>
    <row r="21">
      <c r="A21" s="19">
        <v>8025.0</v>
      </c>
      <c r="B21" s="19" t="s">
        <v>25</v>
      </c>
      <c r="C21" s="21">
        <f t="shared" si="6"/>
        <v>13500</v>
      </c>
      <c r="D21" s="1">
        <v>13500.0</v>
      </c>
      <c r="E21" s="16">
        <v>13500.0</v>
      </c>
      <c r="F21" s="22"/>
      <c r="G21" s="20"/>
      <c r="H21" s="20">
        <f>45*300</f>
        <v>13500</v>
      </c>
      <c r="I21" s="20"/>
      <c r="J21" s="20"/>
      <c r="K21" s="20"/>
    </row>
    <row r="22">
      <c r="A22" s="19">
        <v>8026.0</v>
      </c>
      <c r="B22" s="19" t="s">
        <v>26</v>
      </c>
      <c r="C22" s="21">
        <f t="shared" si="6"/>
        <v>0</v>
      </c>
      <c r="D22" s="1">
        <v>21000.0</v>
      </c>
      <c r="E22" s="16">
        <v>5000.0</v>
      </c>
      <c r="F22" s="22"/>
      <c r="G22" s="20"/>
      <c r="H22" s="20"/>
      <c r="I22" s="20"/>
      <c r="J22" s="20"/>
      <c r="K22" s="20">
        <v>0.0</v>
      </c>
    </row>
    <row r="23">
      <c r="A23" s="13"/>
      <c r="B23" s="13" t="s">
        <v>27</v>
      </c>
      <c r="C23" s="26">
        <f>SUM(C24:C25)</f>
        <v>13500</v>
      </c>
      <c r="D23" s="1">
        <v>0.0</v>
      </c>
      <c r="E23" s="15">
        <v>0.0</v>
      </c>
      <c r="F23" s="28">
        <v>0.0</v>
      </c>
      <c r="G23" s="17">
        <f t="shared" ref="G23:K23" si="7">SUM(G24:G25)</f>
        <v>0</v>
      </c>
      <c r="H23" s="17">
        <f t="shared" si="7"/>
        <v>0</v>
      </c>
      <c r="I23" s="17">
        <f t="shared" si="7"/>
        <v>0</v>
      </c>
      <c r="J23" s="17">
        <f t="shared" si="7"/>
        <v>0</v>
      </c>
      <c r="K23" s="17">
        <f t="shared" si="7"/>
        <v>0</v>
      </c>
      <c r="L23" s="18" t="b">
        <f>G23+H23+I23+K23=C23</f>
        <v>0</v>
      </c>
    </row>
    <row r="24">
      <c r="A24" s="19">
        <v>8055.0</v>
      </c>
      <c r="B24" s="19" t="s">
        <v>28</v>
      </c>
      <c r="C24" s="21">
        <v>13500.0</v>
      </c>
      <c r="D24" s="1">
        <v>0.0</v>
      </c>
      <c r="E24" s="16">
        <v>0.0</v>
      </c>
      <c r="F24" s="29"/>
      <c r="G24" s="20"/>
      <c r="H24" s="20"/>
      <c r="I24" s="20"/>
      <c r="J24" s="20"/>
      <c r="K24" s="27"/>
    </row>
    <row r="25">
      <c r="A25" s="19"/>
      <c r="B25" s="19"/>
      <c r="C25" s="21"/>
      <c r="E25" s="16"/>
      <c r="F25" s="30"/>
      <c r="G25" s="27"/>
      <c r="H25" s="27"/>
      <c r="I25" s="27"/>
      <c r="J25" s="27"/>
      <c r="K25" s="27"/>
    </row>
    <row r="26">
      <c r="A26" s="13"/>
      <c r="B26" s="13" t="s">
        <v>29</v>
      </c>
      <c r="C26" s="26">
        <f>SUM(C27)</f>
        <v>0</v>
      </c>
      <c r="D26" s="1">
        <v>0.0</v>
      </c>
      <c r="E26" s="15">
        <v>0.0</v>
      </c>
      <c r="F26" s="30">
        <v>10.0</v>
      </c>
      <c r="G26" s="17">
        <f t="shared" ref="G26:K26" si="8">SUM(G27)</f>
        <v>0</v>
      </c>
      <c r="H26" s="17">
        <f t="shared" si="8"/>
        <v>0</v>
      </c>
      <c r="I26" s="17">
        <f t="shared" si="8"/>
        <v>0</v>
      </c>
      <c r="J26" s="17">
        <f t="shared" si="8"/>
        <v>0</v>
      </c>
      <c r="K26" s="17">
        <f t="shared" si="8"/>
        <v>0</v>
      </c>
      <c r="L26" s="18" t="b">
        <f>G26+H26+I26+K26=C26</f>
        <v>1</v>
      </c>
    </row>
    <row r="27">
      <c r="A27" s="19">
        <v>8040.0</v>
      </c>
      <c r="B27" s="19" t="s">
        <v>30</v>
      </c>
      <c r="C27" s="21">
        <f t="shared" ref="C27:C28" si="9">SUM(G27:K27)</f>
        <v>0</v>
      </c>
      <c r="D27" s="1">
        <v>0.0</v>
      </c>
      <c r="E27" s="16">
        <v>0.0</v>
      </c>
      <c r="F27" s="31"/>
      <c r="G27" s="27"/>
      <c r="H27" s="27"/>
      <c r="I27" s="27"/>
      <c r="J27" s="27"/>
      <c r="K27" s="20"/>
    </row>
    <row r="28">
      <c r="A28" s="32">
        <v>8045.0</v>
      </c>
      <c r="B28" s="32" t="s">
        <v>31</v>
      </c>
      <c r="C28" s="21">
        <f t="shared" si="9"/>
        <v>0</v>
      </c>
      <c r="D28" s="1">
        <v>0.0</v>
      </c>
      <c r="E28" s="16">
        <v>0.0</v>
      </c>
      <c r="F28" s="31"/>
      <c r="G28" s="27"/>
      <c r="H28" s="27"/>
      <c r="I28" s="27"/>
      <c r="J28" s="27"/>
      <c r="K28" s="27"/>
    </row>
    <row r="29">
      <c r="A29" s="19">
        <v>8050.0</v>
      </c>
      <c r="B29" s="19" t="s">
        <v>32</v>
      </c>
      <c r="C29" s="21"/>
      <c r="E29" s="16"/>
      <c r="F29" s="22"/>
      <c r="G29" s="27"/>
      <c r="H29" s="27"/>
      <c r="I29" s="27"/>
      <c r="J29" s="27"/>
      <c r="K29" s="27"/>
    </row>
    <row r="30">
      <c r="A30" s="5"/>
      <c r="B30" s="5" t="s">
        <v>33</v>
      </c>
      <c r="C30" s="21"/>
      <c r="E30" s="16"/>
      <c r="F30" s="25"/>
      <c r="G30" s="27"/>
      <c r="H30" s="27"/>
      <c r="I30" s="27"/>
      <c r="J30" s="27"/>
      <c r="K30" s="27"/>
      <c r="L30" s="33"/>
    </row>
    <row r="31">
      <c r="A31" s="13"/>
      <c r="B31" s="13" t="s">
        <v>34</v>
      </c>
      <c r="C31" s="26">
        <f>SUM(C32:C40)</f>
        <v>105252</v>
      </c>
      <c r="D31" s="1">
        <v>101400.0</v>
      </c>
      <c r="E31" s="15">
        <v>86300.0</v>
      </c>
      <c r="F31" s="25">
        <v>82523.0</v>
      </c>
      <c r="G31" s="17">
        <f t="shared" ref="G31:K31" si="10">SUM(G32:G40)</f>
        <v>0</v>
      </c>
      <c r="H31" s="17">
        <f t="shared" si="10"/>
        <v>0</v>
      </c>
      <c r="I31" s="17">
        <f t="shared" si="10"/>
        <v>0</v>
      </c>
      <c r="J31" s="17">
        <f t="shared" si="10"/>
        <v>0</v>
      </c>
      <c r="K31" s="17">
        <f t="shared" si="10"/>
        <v>105252</v>
      </c>
      <c r="L31" s="18" t="b">
        <f>G31+H31+I31+K31=C31</f>
        <v>1</v>
      </c>
    </row>
    <row r="32">
      <c r="A32" s="19">
        <v>4000.0</v>
      </c>
      <c r="B32" s="19" t="s">
        <v>35</v>
      </c>
      <c r="C32" s="21">
        <f t="shared" ref="C32:C40" si="11">SUM(G32:K32)</f>
        <v>70304</v>
      </c>
      <c r="D32" s="1">
        <v>67600.0</v>
      </c>
      <c r="E32" s="16">
        <v>64000.0</v>
      </c>
      <c r="F32" s="22"/>
      <c r="G32" s="20"/>
      <c r="H32" s="20"/>
      <c r="I32" s="20"/>
      <c r="J32" s="20"/>
      <c r="K32" s="20">
        <v>70304.0</v>
      </c>
      <c r="L32" s="3"/>
      <c r="M32" s="3"/>
    </row>
    <row r="33">
      <c r="A33" s="19">
        <v>4005.0</v>
      </c>
      <c r="B33" s="19" t="s">
        <v>36</v>
      </c>
      <c r="C33" s="21">
        <f t="shared" si="11"/>
        <v>5616</v>
      </c>
      <c r="D33" s="1">
        <v>5400.0</v>
      </c>
      <c r="E33" s="16">
        <v>5200.0</v>
      </c>
      <c r="F33" s="22"/>
      <c r="G33" s="20"/>
      <c r="H33" s="20"/>
      <c r="I33" s="20"/>
      <c r="J33" s="20"/>
      <c r="K33" s="20">
        <v>5616.0</v>
      </c>
      <c r="L33" s="3"/>
      <c r="M33" s="3"/>
    </row>
    <row r="34">
      <c r="A34" s="19">
        <v>4010.0</v>
      </c>
      <c r="B34" s="19" t="s">
        <v>37</v>
      </c>
      <c r="C34" s="21">
        <f t="shared" si="11"/>
        <v>11960</v>
      </c>
      <c r="D34" s="1">
        <v>11500.0</v>
      </c>
      <c r="E34" s="16">
        <v>1200.0</v>
      </c>
      <c r="F34" s="22"/>
      <c r="G34" s="20"/>
      <c r="H34" s="20"/>
      <c r="I34" s="20"/>
      <c r="J34" s="20"/>
      <c r="K34" s="20">
        <v>11960.0</v>
      </c>
      <c r="L34" s="3"/>
      <c r="M34" s="3"/>
    </row>
    <row r="35">
      <c r="A35" s="19">
        <v>4015.0</v>
      </c>
      <c r="B35" s="19" t="s">
        <v>38</v>
      </c>
      <c r="C35" s="21">
        <f t="shared" si="11"/>
        <v>8320</v>
      </c>
      <c r="D35" s="1">
        <v>8000.0</v>
      </c>
      <c r="E35" s="16">
        <v>8300.0</v>
      </c>
      <c r="F35" s="31"/>
      <c r="G35" s="20"/>
      <c r="H35" s="20"/>
      <c r="I35" s="20"/>
      <c r="J35" s="20"/>
      <c r="K35" s="20">
        <v>8320.0</v>
      </c>
      <c r="M35" s="3"/>
    </row>
    <row r="36">
      <c r="A36" s="19">
        <v>4020.0</v>
      </c>
      <c r="B36" s="19" t="s">
        <v>39</v>
      </c>
      <c r="C36" s="21">
        <f t="shared" si="11"/>
        <v>3952</v>
      </c>
      <c r="D36" s="1">
        <v>3800.0</v>
      </c>
      <c r="E36" s="16">
        <v>2500.0</v>
      </c>
      <c r="F36" s="31"/>
      <c r="G36" s="20"/>
      <c r="H36" s="20"/>
      <c r="I36" s="20"/>
      <c r="J36" s="20"/>
      <c r="K36" s="20">
        <v>3952.0</v>
      </c>
      <c r="M36" s="3"/>
    </row>
    <row r="37">
      <c r="A37" s="19">
        <v>4190.0</v>
      </c>
      <c r="B37" s="19" t="s">
        <v>40</v>
      </c>
      <c r="C37" s="21">
        <f t="shared" si="11"/>
        <v>1000</v>
      </c>
      <c r="D37" s="1">
        <v>1000.0</v>
      </c>
      <c r="E37" s="16">
        <v>1000.0</v>
      </c>
      <c r="F37" s="22"/>
      <c r="G37" s="20"/>
      <c r="H37" s="20"/>
      <c r="I37" s="20"/>
      <c r="J37" s="20"/>
      <c r="K37" s="20">
        <v>1000.0</v>
      </c>
      <c r="M37" s="3"/>
    </row>
    <row r="38">
      <c r="A38" s="19">
        <v>4191.0</v>
      </c>
      <c r="B38" s="19" t="s">
        <v>41</v>
      </c>
      <c r="C38" s="21">
        <f t="shared" si="11"/>
        <v>350</v>
      </c>
      <c r="D38" s="1">
        <v>350.0</v>
      </c>
      <c r="E38" s="16">
        <v>350.0</v>
      </c>
      <c r="F38" s="22"/>
      <c r="G38" s="20"/>
      <c r="H38" s="20"/>
      <c r="I38" s="20"/>
      <c r="J38" s="20"/>
      <c r="K38" s="20">
        <v>350.0</v>
      </c>
      <c r="M38" s="3"/>
    </row>
    <row r="39">
      <c r="A39" s="19">
        <v>4192.0</v>
      </c>
      <c r="B39" s="19" t="s">
        <v>42</v>
      </c>
      <c r="C39" s="21">
        <f t="shared" si="11"/>
        <v>3500</v>
      </c>
      <c r="D39" s="1">
        <v>3500.0</v>
      </c>
      <c r="E39" s="16">
        <v>3500.0</v>
      </c>
      <c r="F39" s="31"/>
      <c r="G39" s="20"/>
      <c r="H39" s="20"/>
      <c r="I39" s="20"/>
      <c r="J39" s="20"/>
      <c r="K39" s="20">
        <v>3500.0</v>
      </c>
      <c r="M39" s="3"/>
      <c r="N39" s="34"/>
    </row>
    <row r="40">
      <c r="A40" s="19">
        <v>4193.0</v>
      </c>
      <c r="B40" s="19" t="s">
        <v>43</v>
      </c>
      <c r="C40" s="21">
        <f t="shared" si="11"/>
        <v>250</v>
      </c>
      <c r="D40" s="1">
        <v>250.0</v>
      </c>
      <c r="E40" s="16">
        <v>250.0</v>
      </c>
      <c r="F40" s="31"/>
      <c r="G40" s="20"/>
      <c r="H40" s="20"/>
      <c r="I40" s="20"/>
      <c r="J40" s="20"/>
      <c r="K40" s="20">
        <v>250.0</v>
      </c>
      <c r="M40" s="3"/>
    </row>
    <row r="41">
      <c r="A41" s="19"/>
      <c r="B41" s="19"/>
      <c r="C41" s="21"/>
      <c r="E41" s="16"/>
      <c r="F41" s="25"/>
      <c r="G41" s="20"/>
      <c r="H41" s="20"/>
      <c r="I41" s="20"/>
      <c r="J41" s="20"/>
      <c r="K41" s="20"/>
      <c r="M41" s="3"/>
    </row>
    <row r="42">
      <c r="A42" s="19"/>
      <c r="B42" s="19"/>
      <c r="C42" s="21"/>
      <c r="E42" s="16"/>
      <c r="F42" s="25"/>
      <c r="G42" s="20"/>
      <c r="H42" s="20"/>
      <c r="I42" s="20"/>
      <c r="J42" s="20"/>
      <c r="K42" s="20"/>
    </row>
    <row r="43">
      <c r="A43" s="13"/>
      <c r="B43" s="13" t="s">
        <v>44</v>
      </c>
      <c r="C43" s="26">
        <f>SUM(C44:C46)</f>
        <v>10050</v>
      </c>
      <c r="D43" s="1">
        <v>10050.0</v>
      </c>
      <c r="E43" s="15">
        <v>9600.0</v>
      </c>
      <c r="F43" s="25">
        <v>7424.0</v>
      </c>
      <c r="G43" s="17">
        <f t="shared" ref="G43:K43" si="12">SUM(G44:G46)</f>
        <v>0</v>
      </c>
      <c r="H43" s="17">
        <f t="shared" si="12"/>
        <v>0</v>
      </c>
      <c r="I43" s="17">
        <f t="shared" si="12"/>
        <v>0</v>
      </c>
      <c r="J43" s="17">
        <f t="shared" si="12"/>
        <v>0</v>
      </c>
      <c r="K43" s="17">
        <f t="shared" si="12"/>
        <v>10050</v>
      </c>
      <c r="L43" s="18" t="b">
        <f>G43+H43+I43+K43=C43</f>
        <v>1</v>
      </c>
    </row>
    <row r="44">
      <c r="A44" s="19">
        <v>4200.0</v>
      </c>
      <c r="B44" s="19" t="s">
        <v>45</v>
      </c>
      <c r="C44" s="21">
        <f t="shared" ref="C44:C46" si="13">SUM(G44:K44)</f>
        <v>7200</v>
      </c>
      <c r="D44" s="1">
        <v>7200.0</v>
      </c>
      <c r="E44" s="16">
        <v>7000.0</v>
      </c>
      <c r="F44" s="22"/>
      <c r="G44" s="20"/>
      <c r="H44" s="20"/>
      <c r="I44" s="20"/>
      <c r="J44" s="20"/>
      <c r="K44" s="20">
        <v>7200.0</v>
      </c>
      <c r="M44" s="3"/>
    </row>
    <row r="45">
      <c r="A45" s="19">
        <v>4210.0</v>
      </c>
      <c r="B45" s="19" t="s">
        <v>46</v>
      </c>
      <c r="C45" s="21">
        <f t="shared" si="13"/>
        <v>850</v>
      </c>
      <c r="D45" s="1">
        <v>850.0</v>
      </c>
      <c r="E45" s="16">
        <v>850.0</v>
      </c>
      <c r="F45" s="22"/>
      <c r="G45" s="20"/>
      <c r="H45" s="20"/>
      <c r="I45" s="20"/>
      <c r="J45" s="20"/>
      <c r="K45" s="20">
        <v>850.0</v>
      </c>
      <c r="M45" s="3"/>
    </row>
    <row r="46">
      <c r="A46" s="19">
        <v>4220.0</v>
      </c>
      <c r="B46" s="19" t="s">
        <v>47</v>
      </c>
      <c r="C46" s="21">
        <f t="shared" si="13"/>
        <v>2000</v>
      </c>
      <c r="D46" s="1">
        <v>2000.0</v>
      </c>
      <c r="E46" s="16">
        <v>1750.0</v>
      </c>
      <c r="F46" s="22"/>
      <c r="G46" s="20"/>
      <c r="H46" s="20"/>
      <c r="I46" s="20"/>
      <c r="J46" s="20"/>
      <c r="K46" s="20">
        <v>2000.0</v>
      </c>
      <c r="M46" s="3"/>
    </row>
    <row r="47">
      <c r="A47" s="19"/>
      <c r="B47" s="19"/>
      <c r="C47" s="21"/>
      <c r="E47" s="16"/>
      <c r="F47" s="22"/>
      <c r="G47" s="20"/>
      <c r="H47" s="20"/>
      <c r="I47" s="20"/>
      <c r="J47" s="20"/>
      <c r="K47" s="20"/>
    </row>
    <row r="48">
      <c r="A48" s="13"/>
      <c r="B48" s="13" t="s">
        <v>48</v>
      </c>
      <c r="C48" s="26">
        <f>SUM(C49:C50)</f>
        <v>0</v>
      </c>
      <c r="D48" s="1">
        <v>0.0</v>
      </c>
      <c r="E48" s="15">
        <v>0.0</v>
      </c>
      <c r="F48" s="25"/>
      <c r="G48" s="17">
        <f t="shared" ref="G48:K48" si="14">SUM(G49:G50)</f>
        <v>0</v>
      </c>
      <c r="H48" s="17">
        <f t="shared" si="14"/>
        <v>0</v>
      </c>
      <c r="I48" s="17">
        <f t="shared" si="14"/>
        <v>0</v>
      </c>
      <c r="J48" s="17">
        <f t="shared" si="14"/>
        <v>0</v>
      </c>
      <c r="K48" s="17">
        <f t="shared" si="14"/>
        <v>0</v>
      </c>
      <c r="L48" s="18" t="b">
        <f>G48+H48+I48+K48=C48</f>
        <v>1</v>
      </c>
    </row>
    <row r="49">
      <c r="A49" s="19">
        <v>4300.0</v>
      </c>
      <c r="B49" s="19" t="s">
        <v>49</v>
      </c>
      <c r="C49" s="21">
        <f t="shared" ref="C49:C50" si="15">SUM(G49:K49)</f>
        <v>0</v>
      </c>
      <c r="D49" s="1">
        <v>0.0</v>
      </c>
      <c r="E49" s="16">
        <v>0.0</v>
      </c>
      <c r="F49" s="22"/>
      <c r="G49" s="20"/>
      <c r="H49" s="20"/>
      <c r="I49" s="20"/>
      <c r="J49" s="20"/>
      <c r="K49" s="20">
        <v>0.0</v>
      </c>
    </row>
    <row r="50">
      <c r="A50" s="19">
        <v>4310.0</v>
      </c>
      <c r="B50" s="19" t="s">
        <v>50</v>
      </c>
      <c r="C50" s="21">
        <f t="shared" si="15"/>
        <v>0</v>
      </c>
      <c r="D50" s="1">
        <v>0.0</v>
      </c>
      <c r="E50" s="16">
        <v>0.0</v>
      </c>
      <c r="F50" s="22"/>
      <c r="G50" s="20"/>
      <c r="H50" s="20"/>
      <c r="I50" s="20"/>
      <c r="J50" s="20"/>
      <c r="K50" s="20">
        <v>0.0</v>
      </c>
    </row>
    <row r="51">
      <c r="A51" s="19"/>
      <c r="B51" s="19"/>
      <c r="C51" s="21"/>
      <c r="E51" s="16"/>
      <c r="F51" s="30"/>
      <c r="G51" s="20"/>
      <c r="H51" s="20"/>
      <c r="I51" s="20"/>
      <c r="J51" s="20"/>
      <c r="K51" s="20"/>
    </row>
    <row r="52">
      <c r="A52" s="13"/>
      <c r="B52" s="13" t="s">
        <v>51</v>
      </c>
      <c r="C52" s="26">
        <f>SUM(C53:C57)</f>
        <v>70525</v>
      </c>
      <c r="D52" s="1">
        <v>71650.0</v>
      </c>
      <c r="E52" s="15">
        <v>56445.0</v>
      </c>
      <c r="F52" s="25">
        <v>42195.0</v>
      </c>
      <c r="G52" s="17">
        <f t="shared" ref="G52:K52" si="16">SUM(G53:G58)</f>
        <v>8700</v>
      </c>
      <c r="H52" s="17">
        <f t="shared" si="16"/>
        <v>750</v>
      </c>
      <c r="I52" s="17">
        <f t="shared" si="16"/>
        <v>1000</v>
      </c>
      <c r="J52" s="17">
        <f t="shared" si="16"/>
        <v>3675</v>
      </c>
      <c r="K52" s="17">
        <f t="shared" si="16"/>
        <v>56400</v>
      </c>
      <c r="L52" s="18" t="b">
        <f>G52+H52+I52+K52=C52</f>
        <v>0</v>
      </c>
    </row>
    <row r="53">
      <c r="A53" s="19">
        <v>4400.0</v>
      </c>
      <c r="B53" s="19" t="s">
        <v>52</v>
      </c>
      <c r="C53" s="21">
        <f t="shared" ref="C53:C57" si="17">SUM(G53:K53)</f>
        <v>60975</v>
      </c>
      <c r="D53" s="1">
        <v>62350.0</v>
      </c>
      <c r="E53" s="16">
        <v>45145.0</v>
      </c>
      <c r="F53" s="22"/>
      <c r="G53" s="20">
        <v>6500.0</v>
      </c>
      <c r="H53" s="20"/>
      <c r="I53" s="20"/>
      <c r="J53" s="20">
        <f>35*105</f>
        <v>3675</v>
      </c>
      <c r="K53" s="20">
        <f>(3*12*900)+4*2100+10000</f>
        <v>50800</v>
      </c>
    </row>
    <row r="54">
      <c r="A54" s="19">
        <v>4410.0</v>
      </c>
      <c r="B54" s="19" t="s">
        <v>53</v>
      </c>
      <c r="C54" s="21">
        <f t="shared" si="17"/>
        <v>4450</v>
      </c>
      <c r="D54" s="1">
        <v>4200.0</v>
      </c>
      <c r="E54" s="16">
        <v>6200.0</v>
      </c>
      <c r="F54" s="22"/>
      <c r="G54" s="20">
        <f>6*200+1000</f>
        <v>2200</v>
      </c>
      <c r="H54" s="20">
        <v>750.0</v>
      </c>
      <c r="I54" s="20">
        <v>1000.0</v>
      </c>
      <c r="J54" s="20"/>
      <c r="K54" s="20">
        <v>500.0</v>
      </c>
    </row>
    <row r="55">
      <c r="A55" s="19">
        <v>4420.0</v>
      </c>
      <c r="B55" s="19" t="s">
        <v>54</v>
      </c>
      <c r="C55" s="21">
        <f t="shared" si="17"/>
        <v>1000</v>
      </c>
      <c r="D55" s="1">
        <v>1000.0</v>
      </c>
      <c r="E55" s="16">
        <v>1000.0</v>
      </c>
      <c r="F55" s="22"/>
      <c r="G55" s="20"/>
      <c r="H55" s="20"/>
      <c r="I55" s="20"/>
      <c r="J55" s="20"/>
      <c r="K55" s="20">
        <v>1000.0</v>
      </c>
    </row>
    <row r="56">
      <c r="A56" s="19">
        <v>4430.0</v>
      </c>
      <c r="B56" s="19" t="s">
        <v>55</v>
      </c>
      <c r="C56" s="21">
        <f t="shared" si="17"/>
        <v>3000</v>
      </c>
      <c r="D56" s="1">
        <v>3000.0</v>
      </c>
      <c r="E56" s="16">
        <v>3000.0</v>
      </c>
      <c r="F56" s="22"/>
      <c r="G56" s="20"/>
      <c r="H56" s="20"/>
      <c r="I56" s="20"/>
      <c r="J56" s="20"/>
      <c r="K56" s="20">
        <v>3000.0</v>
      </c>
    </row>
    <row r="57">
      <c r="A57" s="19">
        <v>4440.0</v>
      </c>
      <c r="B57" s="19" t="s">
        <v>56</v>
      </c>
      <c r="C57" s="21">
        <f t="shared" si="17"/>
        <v>1100</v>
      </c>
      <c r="D57" s="1">
        <v>1100.0</v>
      </c>
      <c r="E57" s="16">
        <v>1100.0</v>
      </c>
      <c r="F57" s="22"/>
      <c r="G57" s="20"/>
      <c r="H57" s="20"/>
      <c r="I57" s="20"/>
      <c r="J57" s="20"/>
      <c r="K57" s="20">
        <v>1100.0</v>
      </c>
    </row>
    <row r="58">
      <c r="A58" s="19"/>
      <c r="B58" s="19"/>
      <c r="C58" s="21"/>
      <c r="E58" s="16"/>
      <c r="F58" s="25"/>
      <c r="G58" s="20"/>
      <c r="H58" s="20"/>
      <c r="I58" s="20"/>
      <c r="J58" s="20"/>
      <c r="K58" s="20"/>
    </row>
    <row r="59">
      <c r="A59" s="13"/>
      <c r="B59" s="13" t="s">
        <v>57</v>
      </c>
      <c r="C59" s="26">
        <f>SUM(C60:C67)</f>
        <v>29250</v>
      </c>
      <c r="D59" s="1">
        <v>29250.0</v>
      </c>
      <c r="E59" s="15">
        <v>27250.0</v>
      </c>
      <c r="F59" s="25">
        <v>22954.0</v>
      </c>
      <c r="G59" s="17">
        <f>SUM(G60:G67)</f>
        <v>0</v>
      </c>
      <c r="H59" s="17">
        <f>SUM(H60:H68)</f>
        <v>0</v>
      </c>
      <c r="I59" s="17">
        <f t="shared" ref="I59:K59" si="18">SUM(I60:I67)</f>
        <v>0</v>
      </c>
      <c r="J59" s="17">
        <f t="shared" si="18"/>
        <v>0</v>
      </c>
      <c r="K59" s="17">
        <f t="shared" si="18"/>
        <v>29250</v>
      </c>
      <c r="L59" s="18" t="b">
        <f>G59+H59+I59+K59=C59</f>
        <v>1</v>
      </c>
    </row>
    <row r="60">
      <c r="A60" s="19">
        <v>4500.0</v>
      </c>
      <c r="B60" s="19" t="s">
        <v>58</v>
      </c>
      <c r="C60" s="21">
        <f t="shared" ref="C60:C67" si="19">SUM(G60:K60)</f>
        <v>500</v>
      </c>
      <c r="D60" s="1">
        <v>500.0</v>
      </c>
      <c r="E60" s="16">
        <v>500.0</v>
      </c>
      <c r="F60" s="22"/>
      <c r="G60" s="20"/>
      <c r="H60" s="20"/>
      <c r="I60" s="20"/>
      <c r="J60" s="20"/>
      <c r="K60" s="20">
        <v>500.0</v>
      </c>
    </row>
    <row r="61">
      <c r="A61" s="19">
        <v>4510.0</v>
      </c>
      <c r="B61" s="19" t="s">
        <v>59</v>
      </c>
      <c r="C61" s="21">
        <f t="shared" si="19"/>
        <v>500</v>
      </c>
      <c r="D61" s="1">
        <v>500.0</v>
      </c>
      <c r="E61" s="16">
        <v>500.0</v>
      </c>
      <c r="F61" s="22"/>
      <c r="G61" s="20"/>
      <c r="H61" s="20"/>
      <c r="I61" s="20"/>
      <c r="J61" s="20"/>
      <c r="K61" s="20">
        <v>500.0</v>
      </c>
    </row>
    <row r="62">
      <c r="A62" s="19">
        <v>4520.0</v>
      </c>
      <c r="B62" s="19" t="s">
        <v>60</v>
      </c>
      <c r="C62" s="21">
        <f t="shared" si="19"/>
        <v>1000</v>
      </c>
      <c r="D62" s="1">
        <v>1000.0</v>
      </c>
      <c r="E62" s="16">
        <v>1000.0</v>
      </c>
      <c r="F62" s="22"/>
      <c r="G62" s="20"/>
      <c r="H62" s="20"/>
      <c r="I62" s="20"/>
      <c r="J62" s="20"/>
      <c r="K62" s="20">
        <v>1000.0</v>
      </c>
    </row>
    <row r="63">
      <c r="A63" s="19">
        <v>4530.0</v>
      </c>
      <c r="B63" s="19" t="s">
        <v>61</v>
      </c>
      <c r="C63" s="21">
        <f t="shared" si="19"/>
        <v>250</v>
      </c>
      <c r="D63" s="1">
        <v>250.0</v>
      </c>
      <c r="E63" s="16">
        <v>250.0</v>
      </c>
      <c r="F63" s="22"/>
      <c r="G63" s="20"/>
      <c r="H63" s="20"/>
      <c r="I63" s="20"/>
      <c r="J63" s="20"/>
      <c r="K63" s="20">
        <v>250.0</v>
      </c>
    </row>
    <row r="64">
      <c r="A64" s="19">
        <v>4540.0</v>
      </c>
      <c r="B64" s="19" t="s">
        <v>62</v>
      </c>
      <c r="C64" s="21">
        <f t="shared" si="19"/>
        <v>17000</v>
      </c>
      <c r="D64" s="1">
        <v>17000.0</v>
      </c>
      <c r="E64" s="16">
        <v>15000.0</v>
      </c>
      <c r="F64" s="22"/>
      <c r="G64" s="20"/>
      <c r="H64" s="20"/>
      <c r="I64" s="20"/>
      <c r="J64" s="20"/>
      <c r="K64" s="20">
        <v>17000.0</v>
      </c>
    </row>
    <row r="65">
      <c r="A65" s="19">
        <v>4550.0</v>
      </c>
      <c r="B65" s="19" t="s">
        <v>63</v>
      </c>
      <c r="C65" s="21">
        <f t="shared" si="19"/>
        <v>1000</v>
      </c>
      <c r="D65" s="1">
        <v>1000.0</v>
      </c>
      <c r="E65" s="16">
        <v>1000.0</v>
      </c>
      <c r="F65" s="22"/>
      <c r="G65" s="20"/>
      <c r="H65" s="20"/>
      <c r="I65" s="20"/>
      <c r="J65" s="20"/>
      <c r="K65" s="20">
        <v>1000.0</v>
      </c>
    </row>
    <row r="66">
      <c r="A66" s="19">
        <v>4560.0</v>
      </c>
      <c r="B66" s="19" t="s">
        <v>64</v>
      </c>
      <c r="C66" s="21">
        <f t="shared" si="19"/>
        <v>6500</v>
      </c>
      <c r="D66" s="1">
        <v>6500.0</v>
      </c>
      <c r="E66" s="16">
        <v>6500.0</v>
      </c>
      <c r="F66" s="22"/>
      <c r="G66" s="20"/>
      <c r="H66" s="20"/>
      <c r="I66" s="20"/>
      <c r="J66" s="20"/>
      <c r="K66" s="20">
        <v>6500.0</v>
      </c>
    </row>
    <row r="67">
      <c r="A67" s="19">
        <v>4570.0</v>
      </c>
      <c r="B67" s="19" t="s">
        <v>65</v>
      </c>
      <c r="C67" s="21">
        <f t="shared" si="19"/>
        <v>2500</v>
      </c>
      <c r="D67" s="1">
        <v>2500.0</v>
      </c>
      <c r="E67" s="16">
        <v>2500.0</v>
      </c>
      <c r="F67" s="22"/>
      <c r="G67" s="20"/>
      <c r="H67" s="20"/>
      <c r="I67" s="20"/>
      <c r="J67" s="20"/>
      <c r="K67" s="20">
        <v>2500.0</v>
      </c>
    </row>
    <row r="68">
      <c r="A68" s="19"/>
      <c r="B68" s="19"/>
      <c r="C68" s="21"/>
      <c r="E68" s="16"/>
      <c r="F68" s="25"/>
      <c r="G68" s="20"/>
      <c r="H68" s="20"/>
      <c r="I68" s="20"/>
      <c r="J68" s="20"/>
      <c r="K68" s="20"/>
    </row>
    <row r="69">
      <c r="A69" s="13"/>
      <c r="B69" s="13" t="s">
        <v>66</v>
      </c>
      <c r="C69" s="26">
        <f>SUM(C70:C74)</f>
        <v>77500</v>
      </c>
      <c r="D69" s="1">
        <v>81500.0</v>
      </c>
      <c r="E69" s="15">
        <v>70200.0</v>
      </c>
      <c r="F69" s="22">
        <v>64242.0</v>
      </c>
      <c r="G69" s="17">
        <f t="shared" ref="G69:K69" si="20">SUM(G70:G74)</f>
        <v>40000</v>
      </c>
      <c r="H69" s="17">
        <f t="shared" si="20"/>
        <v>30000</v>
      </c>
      <c r="I69" s="17">
        <f t="shared" si="20"/>
        <v>7500</v>
      </c>
      <c r="J69" s="17">
        <f t="shared" si="20"/>
        <v>0</v>
      </c>
      <c r="K69" s="17">
        <f t="shared" si="20"/>
        <v>0</v>
      </c>
      <c r="L69" s="18" t="b">
        <f>G69+H69+I69+K69=C69</f>
        <v>1</v>
      </c>
    </row>
    <row r="70">
      <c r="A70" s="19">
        <v>4580.0</v>
      </c>
      <c r="B70" s="19" t="s">
        <v>67</v>
      </c>
      <c r="C70" s="21">
        <f t="shared" ref="C70:C74" si="21">SUM(G70:K70)</f>
        <v>20000</v>
      </c>
      <c r="D70" s="1">
        <v>0.0</v>
      </c>
      <c r="E70" s="16">
        <v>20000.0</v>
      </c>
      <c r="F70" s="22"/>
      <c r="G70" s="20">
        <v>20000.0</v>
      </c>
      <c r="H70" s="20"/>
      <c r="I70" s="20"/>
      <c r="J70" s="20"/>
      <c r="K70" s="20"/>
    </row>
    <row r="71">
      <c r="A71" s="19">
        <v>4585.0</v>
      </c>
      <c r="B71" s="19" t="s">
        <v>68</v>
      </c>
      <c r="C71" s="21">
        <f t="shared" si="21"/>
        <v>30000</v>
      </c>
      <c r="D71" s="1">
        <v>25000.0</v>
      </c>
      <c r="E71" s="16">
        <v>18000.0</v>
      </c>
      <c r="F71" s="22"/>
      <c r="G71" s="20"/>
      <c r="H71" s="20">
        <v>30000.0</v>
      </c>
      <c r="I71" s="20"/>
      <c r="J71" s="20"/>
      <c r="K71" s="20"/>
    </row>
    <row r="72">
      <c r="A72" s="19">
        <v>4586.0</v>
      </c>
      <c r="B72" s="19" t="s">
        <v>69</v>
      </c>
      <c r="C72" s="21">
        <f t="shared" si="21"/>
        <v>23000</v>
      </c>
      <c r="D72" s="1">
        <v>23000.0</v>
      </c>
      <c r="E72" s="16">
        <v>200.0</v>
      </c>
      <c r="F72" s="22"/>
      <c r="G72" s="20">
        <f>15000+4000</f>
        <v>19000</v>
      </c>
      <c r="H72" s="20"/>
      <c r="I72" s="20">
        <f>1500+2500</f>
        <v>4000</v>
      </c>
      <c r="J72" s="20"/>
      <c r="K72" s="20"/>
    </row>
    <row r="73">
      <c r="A73" s="19">
        <v>4587.0</v>
      </c>
      <c r="B73" s="19" t="s">
        <v>70</v>
      </c>
      <c r="C73" s="21">
        <f t="shared" si="21"/>
        <v>4500</v>
      </c>
      <c r="D73" s="1">
        <v>3500.0</v>
      </c>
      <c r="E73" s="16">
        <v>0.0</v>
      </c>
      <c r="F73" s="22"/>
      <c r="G73" s="20">
        <v>1000.0</v>
      </c>
      <c r="H73" s="20"/>
      <c r="I73" s="20">
        <v>3500.0</v>
      </c>
      <c r="J73" s="20"/>
      <c r="K73" s="20"/>
    </row>
    <row r="74">
      <c r="A74" s="19">
        <v>4588.0</v>
      </c>
      <c r="B74" s="19" t="s">
        <v>71</v>
      </c>
      <c r="C74" s="21">
        <f t="shared" si="21"/>
        <v>0</v>
      </c>
      <c r="D74" s="1">
        <v>30000.0</v>
      </c>
      <c r="E74" s="16">
        <v>32000.0</v>
      </c>
      <c r="F74" s="22"/>
      <c r="G74" s="20"/>
      <c r="H74" s="20"/>
      <c r="I74" s="20"/>
      <c r="J74" s="20"/>
      <c r="K74" s="20">
        <v>0.0</v>
      </c>
    </row>
    <row r="75">
      <c r="A75" s="13"/>
      <c r="B75" s="13" t="s">
        <v>27</v>
      </c>
      <c r="C75" s="26">
        <f>SUM(C76:C86)</f>
        <v>122439</v>
      </c>
      <c r="D75" s="1">
        <v>75584.0</v>
      </c>
      <c r="E75" s="15">
        <v>103975.0</v>
      </c>
      <c r="F75" s="25">
        <v>71638.0</v>
      </c>
      <c r="G75" s="17">
        <f t="shared" ref="G75:K75" si="22">SUM(G76:G86)</f>
        <v>18159</v>
      </c>
      <c r="H75" s="17">
        <f t="shared" si="22"/>
        <v>36780</v>
      </c>
      <c r="I75" s="17">
        <f t="shared" si="22"/>
        <v>8000</v>
      </c>
      <c r="J75" s="17">
        <f t="shared" si="22"/>
        <v>3000</v>
      </c>
      <c r="K75" s="17">
        <f t="shared" si="22"/>
        <v>43000</v>
      </c>
      <c r="L75" s="18" t="b">
        <f>G75+H75+I75+K75=C75</f>
        <v>0</v>
      </c>
    </row>
    <row r="76">
      <c r="A76" s="19">
        <v>4600.0</v>
      </c>
      <c r="B76" s="19" t="s">
        <v>72</v>
      </c>
      <c r="C76" s="21">
        <f t="shared" ref="C76:C85" si="23">SUM(G76:K76)</f>
        <v>11500</v>
      </c>
      <c r="D76" s="1">
        <v>11500.0</v>
      </c>
      <c r="E76" s="16">
        <v>1500.0</v>
      </c>
      <c r="F76" s="22"/>
      <c r="G76" s="20">
        <v>1500.0</v>
      </c>
      <c r="H76" s="20"/>
      <c r="I76" s="20"/>
      <c r="J76" s="20"/>
      <c r="K76" s="20">
        <v>10000.0</v>
      </c>
    </row>
    <row r="77">
      <c r="A77" s="19">
        <v>4610.0</v>
      </c>
      <c r="B77" s="19" t="s">
        <v>73</v>
      </c>
      <c r="C77" s="21">
        <f t="shared" si="23"/>
        <v>6000</v>
      </c>
      <c r="D77" s="1">
        <v>6000.0</v>
      </c>
      <c r="E77" s="16">
        <v>3000.0</v>
      </c>
      <c r="F77" s="22"/>
      <c r="G77" s="20">
        <v>3000.0</v>
      </c>
      <c r="H77" s="20"/>
      <c r="I77" s="20"/>
      <c r="J77" s="20"/>
      <c r="K77" s="20">
        <v>3000.0</v>
      </c>
    </row>
    <row r="78">
      <c r="A78" s="19">
        <v>4630.0</v>
      </c>
      <c r="B78" s="19" t="s">
        <v>74</v>
      </c>
      <c r="C78" s="21">
        <f t="shared" si="23"/>
        <v>17000</v>
      </c>
      <c r="D78" s="1">
        <v>14925.0</v>
      </c>
      <c r="E78" s="16">
        <v>38975.0</v>
      </c>
      <c r="F78" s="22"/>
      <c r="G78" s="20">
        <v>9000.0</v>
      </c>
      <c r="H78" s="20"/>
      <c r="I78" s="20">
        <v>8000.0</v>
      </c>
      <c r="J78" s="20"/>
      <c r="K78" s="20"/>
    </row>
    <row r="79">
      <c r="A79" s="19">
        <v>4645.0</v>
      </c>
      <c r="B79" s="19" t="s">
        <v>75</v>
      </c>
      <c r="C79" s="21">
        <f t="shared" si="23"/>
        <v>36780</v>
      </c>
      <c r="D79" s="1">
        <v>25500.0</v>
      </c>
      <c r="E79" s="16">
        <v>54000.0</v>
      </c>
      <c r="F79" s="22"/>
      <c r="G79" s="20"/>
      <c r="H79" s="20">
        <v>36780.0</v>
      </c>
      <c r="I79" s="20"/>
      <c r="J79" s="3"/>
      <c r="K79" s="20"/>
    </row>
    <row r="80">
      <c r="A80" s="19">
        <v>4675.0</v>
      </c>
      <c r="B80" s="19" t="s">
        <v>76</v>
      </c>
      <c r="C80" s="21">
        <f t="shared" si="23"/>
        <v>0</v>
      </c>
      <c r="D80" s="1">
        <v>0.0</v>
      </c>
      <c r="E80" s="16">
        <v>3500.0</v>
      </c>
      <c r="F80" s="22"/>
      <c r="G80" s="20"/>
      <c r="H80" s="20"/>
      <c r="I80" s="20"/>
      <c r="J80" s="20"/>
      <c r="K80" s="20"/>
    </row>
    <row r="81">
      <c r="A81" s="19">
        <v>4685.0</v>
      </c>
      <c r="B81" s="19" t="s">
        <v>77</v>
      </c>
      <c r="C81" s="21">
        <f t="shared" si="23"/>
        <v>0</v>
      </c>
      <c r="D81" s="1">
        <v>0.0</v>
      </c>
      <c r="E81" s="16">
        <v>0.0</v>
      </c>
      <c r="F81" s="22"/>
      <c r="G81" s="20"/>
      <c r="H81" s="20"/>
      <c r="I81" s="20"/>
      <c r="J81" s="20"/>
      <c r="K81" s="20"/>
    </row>
    <row r="82">
      <c r="A82" s="19">
        <v>4690.0</v>
      </c>
      <c r="B82" s="19" t="s">
        <v>78</v>
      </c>
      <c r="C82" s="21">
        <f t="shared" si="23"/>
        <v>0</v>
      </c>
      <c r="D82" s="1">
        <v>0.0</v>
      </c>
      <c r="E82" s="16">
        <v>0.0</v>
      </c>
      <c r="F82" s="22"/>
      <c r="G82" s="20"/>
      <c r="H82" s="20"/>
      <c r="I82" s="20"/>
      <c r="J82" s="20"/>
      <c r="K82" s="20"/>
    </row>
    <row r="83">
      <c r="A83" s="19">
        <v>4695.0</v>
      </c>
      <c r="B83" s="19" t="s">
        <v>79</v>
      </c>
      <c r="C83" s="21">
        <f t="shared" si="23"/>
        <v>0</v>
      </c>
      <c r="D83" s="1">
        <v>0.0</v>
      </c>
      <c r="E83" s="16">
        <v>0.0</v>
      </c>
      <c r="F83" s="22"/>
      <c r="G83" s="20"/>
      <c r="H83" s="20"/>
      <c r="I83" s="20"/>
      <c r="J83" s="20"/>
      <c r="K83" s="20"/>
    </row>
    <row r="84">
      <c r="A84" s="19">
        <v>4696.0</v>
      </c>
      <c r="B84" s="19" t="s">
        <v>80</v>
      </c>
      <c r="C84" s="21">
        <f t="shared" si="23"/>
        <v>30000</v>
      </c>
      <c r="D84" s="1">
        <v>10000.0</v>
      </c>
      <c r="E84" s="16">
        <v>0.0</v>
      </c>
      <c r="F84" s="22"/>
      <c r="G84" s="20"/>
      <c r="H84" s="20"/>
      <c r="I84" s="20"/>
      <c r="J84" s="20"/>
      <c r="K84" s="20">
        <v>30000.0</v>
      </c>
    </row>
    <row r="85">
      <c r="A85" s="19">
        <v>4699.0</v>
      </c>
      <c r="B85" s="19" t="s">
        <v>81</v>
      </c>
      <c r="C85" s="21">
        <f t="shared" si="23"/>
        <v>7659</v>
      </c>
      <c r="D85" s="1">
        <v>7659.0</v>
      </c>
      <c r="E85" s="16">
        <v>3000.0</v>
      </c>
      <c r="F85" s="22"/>
      <c r="G85" s="20">
        <v>4659.0</v>
      </c>
      <c r="H85" s="20"/>
      <c r="I85" s="20"/>
      <c r="J85" s="20">
        <v>3000.0</v>
      </c>
      <c r="K85" s="20"/>
    </row>
    <row r="86">
      <c r="A86" s="19">
        <v>4698.0</v>
      </c>
      <c r="B86" s="19" t="s">
        <v>82</v>
      </c>
      <c r="C86" s="21">
        <v>13500.0</v>
      </c>
      <c r="D86" s="1">
        <v>0.0</v>
      </c>
      <c r="E86" s="16"/>
      <c r="F86" s="22"/>
      <c r="G86" s="20"/>
      <c r="H86" s="20"/>
      <c r="I86" s="20"/>
      <c r="J86" s="20"/>
      <c r="K86" s="20"/>
    </row>
    <row r="87">
      <c r="A87" s="13"/>
      <c r="B87" s="13" t="s">
        <v>83</v>
      </c>
      <c r="C87" s="26">
        <f>SUM(C88:C90)</f>
        <v>181680</v>
      </c>
      <c r="D87" s="1">
        <v>139644.0</v>
      </c>
      <c r="E87" s="15">
        <v>74000.0</v>
      </c>
      <c r="F87" s="25">
        <v>22588.0</v>
      </c>
      <c r="G87" s="17">
        <f t="shared" ref="G87:K87" si="24">SUM(G88:G90)</f>
        <v>94500</v>
      </c>
      <c r="H87" s="17">
        <f t="shared" si="24"/>
        <v>87180</v>
      </c>
      <c r="I87" s="17">
        <f t="shared" si="24"/>
        <v>0</v>
      </c>
      <c r="J87" s="17">
        <f t="shared" si="24"/>
        <v>0</v>
      </c>
      <c r="K87" s="17">
        <f t="shared" si="24"/>
        <v>0</v>
      </c>
      <c r="L87" s="18" t="b">
        <f>G87+H87+I87+K87=C87</f>
        <v>1</v>
      </c>
    </row>
    <row r="88">
      <c r="A88" s="19">
        <v>4700.0</v>
      </c>
      <c r="B88" s="19" t="s">
        <v>84</v>
      </c>
      <c r="C88" s="21">
        <f t="shared" ref="C88:C90" si="25">SUM(G88:K88)</f>
        <v>1500</v>
      </c>
      <c r="D88" s="1">
        <v>1500.0</v>
      </c>
      <c r="E88" s="16">
        <v>1500.0</v>
      </c>
      <c r="F88" s="22"/>
      <c r="G88" s="20">
        <v>1500.0</v>
      </c>
      <c r="H88" s="20"/>
      <c r="I88" s="20"/>
      <c r="J88" s="20"/>
      <c r="K88" s="20"/>
    </row>
    <row r="89">
      <c r="A89" s="19">
        <v>4710.0</v>
      </c>
      <c r="B89" s="19" t="s">
        <v>85</v>
      </c>
      <c r="C89" s="21">
        <f t="shared" si="25"/>
        <v>179180</v>
      </c>
      <c r="D89" s="1">
        <v>137144.0</v>
      </c>
      <c r="E89" s="16">
        <v>71500.0</v>
      </c>
      <c r="F89" s="22"/>
      <c r="G89" s="20">
        <v>92000.0</v>
      </c>
      <c r="H89" s="20">
        <v>87180.0</v>
      </c>
      <c r="I89" s="20"/>
      <c r="J89" s="20"/>
      <c r="K89" s="20"/>
    </row>
    <row r="90">
      <c r="A90" s="19">
        <v>4720.0</v>
      </c>
      <c r="B90" s="19" t="s">
        <v>86</v>
      </c>
      <c r="C90" s="21">
        <f t="shared" si="25"/>
        <v>1000</v>
      </c>
      <c r="D90" s="1">
        <v>1000.0</v>
      </c>
      <c r="E90" s="16">
        <v>1000.0</v>
      </c>
      <c r="F90" s="22"/>
      <c r="G90" s="20">
        <v>1000.0</v>
      </c>
      <c r="H90" s="20"/>
      <c r="I90" s="20"/>
      <c r="J90" s="20"/>
      <c r="K90" s="20"/>
    </row>
    <row r="91">
      <c r="A91" s="19"/>
      <c r="B91" s="19"/>
      <c r="C91" s="21"/>
      <c r="E91" s="16"/>
      <c r="F91" s="25"/>
      <c r="G91" s="20"/>
      <c r="H91" s="20"/>
      <c r="I91" s="20"/>
      <c r="J91" s="20"/>
      <c r="K91" s="20"/>
    </row>
    <row r="92">
      <c r="A92" s="13"/>
      <c r="B92" s="13" t="s">
        <v>87</v>
      </c>
      <c r="C92" s="26">
        <f>SUM(C93)</f>
        <v>18000</v>
      </c>
      <c r="D92" s="1">
        <v>18000.0</v>
      </c>
      <c r="E92" s="15">
        <v>38000.0</v>
      </c>
      <c r="F92" s="25"/>
      <c r="G92" s="17">
        <f t="shared" ref="G92:K92" si="26">SUM(G93)</f>
        <v>15000</v>
      </c>
      <c r="H92" s="17">
        <f t="shared" si="26"/>
        <v>0</v>
      </c>
      <c r="I92" s="17">
        <f t="shared" si="26"/>
        <v>3000</v>
      </c>
      <c r="J92" s="17">
        <f t="shared" si="26"/>
        <v>0</v>
      </c>
      <c r="K92" s="17">
        <f t="shared" si="26"/>
        <v>0</v>
      </c>
      <c r="L92" s="18" t="b">
        <f>G92+H92+I92+K92=C92</f>
        <v>1</v>
      </c>
    </row>
    <row r="93">
      <c r="A93" s="19">
        <v>4730.0</v>
      </c>
      <c r="B93" s="19" t="s">
        <v>88</v>
      </c>
      <c r="C93" s="21">
        <f>SUM(G93:K93)</f>
        <v>18000</v>
      </c>
      <c r="D93" s="1">
        <v>18000.0</v>
      </c>
      <c r="E93" s="16">
        <v>38000.0</v>
      </c>
      <c r="F93" s="22"/>
      <c r="G93" s="20">
        <v>15000.0</v>
      </c>
      <c r="H93" s="20"/>
      <c r="I93" s="20">
        <v>3000.0</v>
      </c>
      <c r="J93" s="20"/>
      <c r="K93" s="20"/>
    </row>
    <row r="94">
      <c r="A94" s="19"/>
      <c r="B94" s="19"/>
      <c r="C94" s="21"/>
      <c r="E94" s="16"/>
      <c r="F94" s="22"/>
      <c r="G94" s="20"/>
      <c r="H94" s="20"/>
      <c r="I94" s="20"/>
      <c r="J94" s="20"/>
      <c r="K94" s="20"/>
    </row>
    <row r="95">
      <c r="A95" s="13"/>
      <c r="B95" s="13" t="s">
        <v>89</v>
      </c>
      <c r="C95" s="26">
        <f>SUM(C96:C99)</f>
        <v>62550</v>
      </c>
      <c r="D95" s="1">
        <v>46550.0</v>
      </c>
      <c r="E95" s="15">
        <v>29800.0</v>
      </c>
      <c r="F95" s="25">
        <v>20283.0</v>
      </c>
      <c r="G95" s="17">
        <f t="shared" ref="G95:K95" si="27">SUM(G96:G99)</f>
        <v>20000</v>
      </c>
      <c r="H95" s="17">
        <f t="shared" si="27"/>
        <v>30000</v>
      </c>
      <c r="I95" s="17">
        <f t="shared" si="27"/>
        <v>0</v>
      </c>
      <c r="J95" s="17">
        <f t="shared" si="27"/>
        <v>0</v>
      </c>
      <c r="K95" s="17">
        <f t="shared" si="27"/>
        <v>12550</v>
      </c>
      <c r="L95" s="18" t="b">
        <f>G95+H95+I95+K95=C95</f>
        <v>1</v>
      </c>
    </row>
    <row r="96">
      <c r="A96" s="19">
        <v>4800.0</v>
      </c>
      <c r="B96" s="19" t="s">
        <v>90</v>
      </c>
      <c r="C96" s="21">
        <f t="shared" ref="C96:C99" si="28">SUM(G96:K96)</f>
        <v>54000</v>
      </c>
      <c r="D96" s="1">
        <v>38000.0</v>
      </c>
      <c r="E96" s="16">
        <v>11000.0</v>
      </c>
      <c r="F96" s="22"/>
      <c r="G96" s="20">
        <v>20000.0</v>
      </c>
      <c r="H96" s="20">
        <v>30000.0</v>
      </c>
      <c r="I96" s="20"/>
      <c r="J96" s="20"/>
      <c r="K96" s="20">
        <v>4000.0</v>
      </c>
    </row>
    <row r="97">
      <c r="A97" s="19">
        <v>4810.0</v>
      </c>
      <c r="B97" s="19" t="s">
        <v>91</v>
      </c>
      <c r="C97" s="21">
        <f t="shared" si="28"/>
        <v>250</v>
      </c>
      <c r="D97" s="1">
        <v>250.0</v>
      </c>
      <c r="E97" s="16">
        <v>500.0</v>
      </c>
      <c r="F97" s="22"/>
      <c r="G97" s="20"/>
      <c r="H97" s="20"/>
      <c r="I97" s="20"/>
      <c r="J97" s="20"/>
      <c r="K97" s="20">
        <v>250.0</v>
      </c>
    </row>
    <row r="98">
      <c r="A98" s="19">
        <v>4815.0</v>
      </c>
      <c r="B98" s="19" t="s">
        <v>92</v>
      </c>
      <c r="C98" s="21">
        <f t="shared" si="28"/>
        <v>300</v>
      </c>
      <c r="D98" s="1">
        <v>300.0</v>
      </c>
      <c r="E98" s="16">
        <v>300.0</v>
      </c>
      <c r="F98" s="22"/>
      <c r="G98" s="20"/>
      <c r="H98" s="20"/>
      <c r="I98" s="20"/>
      <c r="J98" s="20"/>
      <c r="K98" s="20">
        <v>300.0</v>
      </c>
    </row>
    <row r="99">
      <c r="A99" s="19">
        <v>4820.0</v>
      </c>
      <c r="B99" s="19" t="s">
        <v>93</v>
      </c>
      <c r="C99" s="21">
        <f t="shared" si="28"/>
        <v>8000</v>
      </c>
      <c r="D99" s="1">
        <v>8000.0</v>
      </c>
      <c r="E99" s="16">
        <v>18000.0</v>
      </c>
      <c r="F99" s="25"/>
      <c r="G99" s="20"/>
      <c r="H99" s="20"/>
      <c r="I99" s="20"/>
      <c r="J99" s="20"/>
      <c r="K99" s="20">
        <v>8000.0</v>
      </c>
    </row>
    <row r="100">
      <c r="A100" s="19"/>
      <c r="B100" s="19"/>
      <c r="C100" s="21"/>
      <c r="E100" s="16"/>
      <c r="F100" s="25"/>
      <c r="G100" s="20"/>
      <c r="H100" s="20"/>
      <c r="I100" s="20"/>
      <c r="J100" s="20"/>
      <c r="K100" s="20"/>
    </row>
    <row r="101">
      <c r="A101" s="13"/>
      <c r="B101" s="13" t="s">
        <v>94</v>
      </c>
      <c r="C101" s="26">
        <f>SUM(C102:C115)</f>
        <v>59133.33333</v>
      </c>
      <c r="D101" s="1">
        <v>55133.333333333336</v>
      </c>
      <c r="E101" s="15">
        <v>61350.0</v>
      </c>
      <c r="F101" s="25">
        <v>42064.0</v>
      </c>
      <c r="G101" s="17">
        <f t="shared" ref="G101:K101" si="29">SUM(G102:G115)</f>
        <v>1000</v>
      </c>
      <c r="H101" s="17">
        <f t="shared" si="29"/>
        <v>0</v>
      </c>
      <c r="I101" s="17">
        <f t="shared" si="29"/>
        <v>0</v>
      </c>
      <c r="J101" s="17">
        <f t="shared" si="29"/>
        <v>1000</v>
      </c>
      <c r="K101" s="17">
        <f t="shared" si="29"/>
        <v>57133.33333</v>
      </c>
      <c r="L101" s="18" t="b">
        <f>G101+H101+I101+K101+J101=C101</f>
        <v>1</v>
      </c>
    </row>
    <row r="102">
      <c r="A102" s="19">
        <v>4900.0</v>
      </c>
      <c r="B102" s="19" t="s">
        <v>95</v>
      </c>
      <c r="C102" s="21">
        <f t="shared" ref="C102:C114" si="30">SUM(G102:K102)</f>
        <v>3000</v>
      </c>
      <c r="D102" s="1">
        <v>3000.0</v>
      </c>
      <c r="E102" s="16">
        <v>3000.0</v>
      </c>
      <c r="F102" s="22"/>
      <c r="G102" s="20"/>
      <c r="H102" s="20"/>
      <c r="I102" s="20"/>
      <c r="J102" s="20"/>
      <c r="K102" s="20">
        <v>3000.0</v>
      </c>
    </row>
    <row r="103">
      <c r="A103" s="19">
        <v>4910.0</v>
      </c>
      <c r="B103" s="19" t="s">
        <v>96</v>
      </c>
      <c r="C103" s="21">
        <f t="shared" si="30"/>
        <v>500</v>
      </c>
      <c r="D103" s="1">
        <v>500.0</v>
      </c>
      <c r="E103" s="16">
        <v>500.0</v>
      </c>
      <c r="F103" s="22"/>
      <c r="G103" s="20"/>
      <c r="H103" s="20"/>
      <c r="I103" s="20"/>
      <c r="J103" s="20"/>
      <c r="K103" s="20">
        <v>500.0</v>
      </c>
    </row>
    <row r="104">
      <c r="A104" s="19">
        <v>4920.0</v>
      </c>
      <c r="B104" s="19" t="s">
        <v>97</v>
      </c>
      <c r="C104" s="21">
        <f t="shared" si="30"/>
        <v>1750</v>
      </c>
      <c r="D104" s="1">
        <v>1750.0</v>
      </c>
      <c r="E104" s="16">
        <v>5250.0</v>
      </c>
      <c r="F104" s="22"/>
      <c r="G104" s="20">
        <v>1000.0</v>
      </c>
      <c r="H104" s="20"/>
      <c r="I104" s="20"/>
      <c r="J104" s="20"/>
      <c r="K104" s="20">
        <v>750.0</v>
      </c>
    </row>
    <row r="105">
      <c r="A105" s="19">
        <v>4930.0</v>
      </c>
      <c r="B105" s="19" t="s">
        <v>98</v>
      </c>
      <c r="C105" s="21">
        <f t="shared" si="30"/>
        <v>2500</v>
      </c>
      <c r="D105" s="1">
        <v>2500.0</v>
      </c>
      <c r="E105" s="16">
        <v>2500.0</v>
      </c>
      <c r="F105" s="22"/>
      <c r="G105" s="20"/>
      <c r="H105" s="20"/>
      <c r="I105" s="20"/>
      <c r="J105" s="20"/>
      <c r="K105" s="20">
        <v>2500.0</v>
      </c>
    </row>
    <row r="106">
      <c r="A106" s="19">
        <v>4940.0</v>
      </c>
      <c r="B106" s="19" t="s">
        <v>99</v>
      </c>
      <c r="C106" s="21">
        <f t="shared" si="30"/>
        <v>19000</v>
      </c>
      <c r="D106" s="1">
        <v>19000.0</v>
      </c>
      <c r="E106" s="16">
        <v>17000.0</v>
      </c>
      <c r="F106" s="22"/>
      <c r="G106" s="20"/>
      <c r="H106" s="20"/>
      <c r="I106" s="20"/>
      <c r="J106" s="20"/>
      <c r="K106" s="20">
        <v>19000.0</v>
      </c>
    </row>
    <row r="107">
      <c r="A107" s="19">
        <v>4950.0</v>
      </c>
      <c r="B107" s="19" t="s">
        <v>100</v>
      </c>
      <c r="C107" s="21">
        <f t="shared" si="30"/>
        <v>5500</v>
      </c>
      <c r="D107" s="1">
        <v>5500.0</v>
      </c>
      <c r="E107" s="16">
        <v>3500.0</v>
      </c>
      <c r="F107" s="22"/>
      <c r="G107" s="20"/>
      <c r="H107" s="20"/>
      <c r="I107" s="20"/>
      <c r="J107" s="20"/>
      <c r="K107" s="20">
        <v>5500.0</v>
      </c>
    </row>
    <row r="108">
      <c r="A108" s="19">
        <v>4955.0</v>
      </c>
      <c r="B108" s="19" t="s">
        <v>101</v>
      </c>
      <c r="C108" s="21">
        <f t="shared" si="30"/>
        <v>750</v>
      </c>
      <c r="D108" s="1">
        <v>750.0</v>
      </c>
      <c r="E108" s="16">
        <v>7500.0</v>
      </c>
      <c r="F108" s="22"/>
      <c r="G108" s="20"/>
      <c r="H108" s="20"/>
      <c r="I108" s="20"/>
      <c r="J108" s="20"/>
      <c r="K108" s="20">
        <v>750.0</v>
      </c>
    </row>
    <row r="109">
      <c r="A109" s="19">
        <v>4960.0</v>
      </c>
      <c r="B109" s="19" t="s">
        <v>102</v>
      </c>
      <c r="C109" s="21">
        <f t="shared" si="30"/>
        <v>283.3333333</v>
      </c>
      <c r="D109" s="1">
        <v>283.3333333333333</v>
      </c>
      <c r="E109" s="16">
        <v>250.0</v>
      </c>
      <c r="F109" s="22"/>
      <c r="G109" s="20"/>
      <c r="H109" s="20"/>
      <c r="I109" s="20"/>
      <c r="J109" s="20"/>
      <c r="K109" s="20">
        <f>850/3</f>
        <v>283.3333333</v>
      </c>
    </row>
    <row r="110">
      <c r="A110" s="19">
        <v>4965.0</v>
      </c>
      <c r="B110" s="19" t="s">
        <v>103</v>
      </c>
      <c r="C110" s="21">
        <f t="shared" si="30"/>
        <v>0</v>
      </c>
      <c r="D110" s="1">
        <v>0.0</v>
      </c>
      <c r="E110" s="16">
        <v>0.0</v>
      </c>
      <c r="F110" s="22"/>
      <c r="G110" s="20"/>
      <c r="H110" s="20"/>
      <c r="I110" s="20"/>
      <c r="J110" s="20"/>
      <c r="K110" s="20"/>
    </row>
    <row r="111">
      <c r="A111" s="19">
        <v>4970.0</v>
      </c>
      <c r="B111" s="19" t="s">
        <v>104</v>
      </c>
      <c r="C111" s="21">
        <f t="shared" si="30"/>
        <v>850</v>
      </c>
      <c r="D111" s="1">
        <v>850.0</v>
      </c>
      <c r="E111" s="16">
        <v>850.0</v>
      </c>
      <c r="F111" s="22"/>
      <c r="G111" s="20"/>
      <c r="H111" s="20"/>
      <c r="I111" s="20"/>
      <c r="J111" s="20"/>
      <c r="K111" s="20">
        <v>850.0</v>
      </c>
    </row>
    <row r="112">
      <c r="A112" s="19">
        <v>4975.0</v>
      </c>
      <c r="B112" s="19" t="s">
        <v>105</v>
      </c>
      <c r="C112" s="21">
        <f t="shared" si="30"/>
        <v>10000</v>
      </c>
      <c r="D112" s="1">
        <v>10000.0</v>
      </c>
      <c r="E112" s="16">
        <v>10000.0</v>
      </c>
      <c r="F112" s="22"/>
      <c r="G112" s="20"/>
      <c r="H112" s="20"/>
      <c r="I112" s="20"/>
      <c r="J112" s="20"/>
      <c r="K112" s="20">
        <v>10000.0</v>
      </c>
    </row>
    <row r="113">
      <c r="A113" s="19">
        <v>4977.0</v>
      </c>
      <c r="B113" s="19" t="s">
        <v>106</v>
      </c>
      <c r="C113" s="21">
        <f t="shared" si="30"/>
        <v>1000</v>
      </c>
      <c r="D113" s="1">
        <v>1000.0</v>
      </c>
      <c r="E113" s="16">
        <v>1000.0</v>
      </c>
      <c r="F113" s="22"/>
      <c r="G113" s="20"/>
      <c r="H113" s="20"/>
      <c r="I113" s="20"/>
      <c r="J113" s="20">
        <v>1000.0</v>
      </c>
      <c r="K113" s="20"/>
    </row>
    <row r="114">
      <c r="A114" s="19">
        <v>4979.0</v>
      </c>
      <c r="B114" s="19" t="s">
        <v>107</v>
      </c>
      <c r="C114" s="21">
        <f t="shared" si="30"/>
        <v>14000</v>
      </c>
      <c r="D114" s="1">
        <v>10000.0</v>
      </c>
      <c r="E114" s="16">
        <v>10000.0</v>
      </c>
      <c r="F114" s="31"/>
      <c r="G114" s="20"/>
      <c r="H114" s="20"/>
      <c r="I114" s="20"/>
      <c r="J114" s="20"/>
      <c r="K114" s="20">
        <v>14000.0</v>
      </c>
    </row>
    <row r="115">
      <c r="A115" s="19"/>
      <c r="B115" s="19"/>
      <c r="C115" s="21"/>
      <c r="E115" s="16"/>
      <c r="F115" s="25"/>
      <c r="G115" s="20"/>
      <c r="H115" s="20"/>
      <c r="I115" s="20"/>
      <c r="J115" s="20"/>
      <c r="K115" s="20"/>
    </row>
    <row r="116">
      <c r="A116" s="13"/>
      <c r="B116" s="13" t="s">
        <v>108</v>
      </c>
      <c r="C116" s="26">
        <f>SUM(C117:C121)</f>
        <v>14350</v>
      </c>
      <c r="D116" s="1">
        <v>10350.0</v>
      </c>
      <c r="E116" s="15">
        <v>7700.0</v>
      </c>
      <c r="F116" s="25">
        <v>580.0</v>
      </c>
      <c r="G116" s="17">
        <f t="shared" ref="G116:K116" si="31">SUM(G117:G120)</f>
        <v>4000</v>
      </c>
      <c r="H116" s="17">
        <f t="shared" si="31"/>
        <v>1000</v>
      </c>
      <c r="I116" s="17">
        <f t="shared" si="31"/>
        <v>3000</v>
      </c>
      <c r="J116" s="17">
        <f t="shared" si="31"/>
        <v>1000</v>
      </c>
      <c r="K116" s="17">
        <f t="shared" si="31"/>
        <v>5350</v>
      </c>
      <c r="L116" s="18" t="b">
        <f>G116+H116+I116+K116+J116=C116</f>
        <v>1</v>
      </c>
    </row>
    <row r="117">
      <c r="A117" s="19">
        <v>4980.0</v>
      </c>
      <c r="B117" s="19" t="s">
        <v>109</v>
      </c>
      <c r="C117" s="21">
        <f t="shared" ref="C117:C120" si="32">SUM(G117:K117)</f>
        <v>1000</v>
      </c>
      <c r="D117" s="1">
        <v>1000.0</v>
      </c>
      <c r="E117" s="16">
        <v>1000.0</v>
      </c>
      <c r="F117" s="22"/>
      <c r="G117" s="20">
        <v>1000.0</v>
      </c>
      <c r="H117" s="20"/>
      <c r="I117" s="20"/>
      <c r="J117" s="20"/>
      <c r="K117" s="20"/>
    </row>
    <row r="118">
      <c r="A118" s="19">
        <v>4990.0</v>
      </c>
      <c r="B118" s="19" t="s">
        <v>110</v>
      </c>
      <c r="C118" s="21">
        <f t="shared" si="32"/>
        <v>9000</v>
      </c>
      <c r="D118" s="1">
        <v>5000.0</v>
      </c>
      <c r="E118" s="16">
        <v>5000.0</v>
      </c>
      <c r="F118" s="22"/>
      <c r="G118" s="20">
        <v>3000.0</v>
      </c>
      <c r="H118" s="20">
        <v>1000.0</v>
      </c>
      <c r="I118" s="20">
        <v>3000.0</v>
      </c>
      <c r="J118" s="20">
        <v>1000.0</v>
      </c>
      <c r="K118" s="20">
        <v>1000.0</v>
      </c>
    </row>
    <row r="119">
      <c r="A119" s="19">
        <v>4995.0</v>
      </c>
      <c r="B119" s="19" t="s">
        <v>111</v>
      </c>
      <c r="C119" s="21">
        <f t="shared" si="32"/>
        <v>350</v>
      </c>
      <c r="D119" s="1">
        <v>350.0</v>
      </c>
      <c r="E119" s="16">
        <v>200.0</v>
      </c>
      <c r="F119" s="22"/>
      <c r="G119" s="20"/>
      <c r="H119" s="20"/>
      <c r="I119" s="20"/>
      <c r="J119" s="20"/>
      <c r="K119" s="20">
        <v>350.0</v>
      </c>
    </row>
    <row r="120">
      <c r="A120" s="19">
        <v>4996.0</v>
      </c>
      <c r="B120" s="19" t="s">
        <v>112</v>
      </c>
      <c r="C120" s="21">
        <f t="shared" si="32"/>
        <v>4000</v>
      </c>
      <c r="D120" s="1">
        <v>4000.0</v>
      </c>
      <c r="E120" s="16">
        <v>1500.0</v>
      </c>
      <c r="F120" s="31"/>
      <c r="G120" s="20"/>
      <c r="H120" s="20"/>
      <c r="I120" s="3"/>
      <c r="J120" s="20"/>
      <c r="K120" s="20">
        <v>4000.0</v>
      </c>
    </row>
    <row r="121">
      <c r="A121" s="19">
        <v>9200.0</v>
      </c>
      <c r="B121" s="19" t="s">
        <v>113</v>
      </c>
      <c r="C121" s="21"/>
      <c r="E121" s="16"/>
      <c r="F121" s="25"/>
      <c r="G121" s="20"/>
      <c r="H121" s="20"/>
      <c r="I121" s="20"/>
      <c r="J121" s="20"/>
      <c r="K121" s="20"/>
    </row>
    <row r="122">
      <c r="A122" s="35"/>
      <c r="B122" s="35" t="s">
        <v>114</v>
      </c>
      <c r="C122" s="36">
        <f>C5+C12+C19+C23+C26</f>
        <v>469521</v>
      </c>
      <c r="D122" s="1">
        <v>462583.5</v>
      </c>
      <c r="E122" s="15">
        <v>445963.5</v>
      </c>
      <c r="F122" s="37">
        <f t="shared" ref="F122:K122" si="33">F5+F12+F19+F23+F26</f>
        <v>485924</v>
      </c>
      <c r="G122" s="38">
        <f t="shared" si="33"/>
        <v>281593.5</v>
      </c>
      <c r="H122" s="38">
        <f t="shared" si="33"/>
        <v>147820</v>
      </c>
      <c r="I122" s="38">
        <f t="shared" si="33"/>
        <v>11545</v>
      </c>
      <c r="J122" s="38">
        <f t="shared" si="33"/>
        <v>0</v>
      </c>
      <c r="K122" s="38">
        <f t="shared" si="33"/>
        <v>15062.5</v>
      </c>
      <c r="L122" s="18" t="b">
        <f t="shared" ref="L122:L123" si="35">G122+H122+I122+K122+J122=C122</f>
        <v>0</v>
      </c>
      <c r="M122" s="39">
        <f>G122+H122+I122+J122+K122</f>
        <v>456021</v>
      </c>
    </row>
    <row r="123">
      <c r="A123" s="35"/>
      <c r="B123" s="35" t="s">
        <v>115</v>
      </c>
      <c r="C123" s="36">
        <f>C31+C43+C48+C52+C59+C69+C75+C87+C92+C95+C101+C116</f>
        <v>750729.3333</v>
      </c>
      <c r="D123" s="1">
        <v>639111.3333333334</v>
      </c>
      <c r="E123" s="15">
        <v>564620.0</v>
      </c>
      <c r="F123" s="37">
        <f t="shared" ref="F123:K123" si="34">F31+F43+F48+F52+F59+F69+F75+F87+F92+F95+F101+F116</f>
        <v>376491</v>
      </c>
      <c r="G123" s="38">
        <f t="shared" si="34"/>
        <v>201359</v>
      </c>
      <c r="H123" s="38">
        <f t="shared" si="34"/>
        <v>185710</v>
      </c>
      <c r="I123" s="38">
        <f t="shared" si="34"/>
        <v>22500</v>
      </c>
      <c r="J123" s="38">
        <f t="shared" si="34"/>
        <v>8675</v>
      </c>
      <c r="K123" s="38">
        <f t="shared" si="34"/>
        <v>318985.3333</v>
      </c>
      <c r="L123" s="18" t="b">
        <f t="shared" si="35"/>
        <v>0</v>
      </c>
      <c r="M123" s="3"/>
    </row>
    <row r="124">
      <c r="A124" s="40"/>
      <c r="B124" s="40" t="s">
        <v>116</v>
      </c>
      <c r="C124" s="41">
        <f>C122-C123</f>
        <v>-281208.3333</v>
      </c>
      <c r="D124" s="1">
        <v>-176527.83333333337</v>
      </c>
      <c r="E124" s="15">
        <v>-118656.5</v>
      </c>
      <c r="F124" s="25">
        <f t="shared" ref="F124:K124" si="36">F122-F123</f>
        <v>109433</v>
      </c>
      <c r="G124" s="42">
        <f t="shared" si="36"/>
        <v>80234.5</v>
      </c>
      <c r="H124" s="42">
        <f t="shared" si="36"/>
        <v>-37890</v>
      </c>
      <c r="I124" s="42">
        <f t="shared" si="36"/>
        <v>-10955</v>
      </c>
      <c r="J124" s="42">
        <f t="shared" si="36"/>
        <v>-8675</v>
      </c>
      <c r="K124" s="42">
        <f t="shared" si="36"/>
        <v>-303922.8333</v>
      </c>
    </row>
    <row r="125">
      <c r="A125" s="43"/>
      <c r="B125" s="43"/>
      <c r="C125" s="43"/>
      <c r="E125" s="43"/>
      <c r="F125" s="43"/>
      <c r="G125" s="44">
        <f t="shared" ref="G125:K125" si="37">G122/$M$122</f>
        <v>0.6175011677</v>
      </c>
      <c r="H125" s="44">
        <f t="shared" si="37"/>
        <v>0.3241517386</v>
      </c>
      <c r="I125" s="44">
        <f t="shared" si="37"/>
        <v>0.02531681655</v>
      </c>
      <c r="J125" s="44">
        <f t="shared" si="37"/>
        <v>0</v>
      </c>
      <c r="K125" s="44">
        <f t="shared" si="37"/>
        <v>0.03303027711</v>
      </c>
      <c r="L125" s="45"/>
    </row>
    <row r="126">
      <c r="C126" s="2"/>
      <c r="E126" s="3"/>
      <c r="F126" s="3"/>
      <c r="G126" s="46">
        <f t="shared" ref="G126:K126" si="38">G125*$K$124</f>
        <v>-187672.7045</v>
      </c>
      <c r="H126" s="46">
        <f t="shared" si="38"/>
        <v>-98517.11483</v>
      </c>
      <c r="I126" s="46">
        <f t="shared" si="38"/>
        <v>-7694.358617</v>
      </c>
      <c r="J126" s="46">
        <f t="shared" si="38"/>
        <v>0</v>
      </c>
      <c r="K126" s="46">
        <f t="shared" si="38"/>
        <v>-10038.65541</v>
      </c>
      <c r="L126" s="3"/>
      <c r="M126" s="3"/>
    </row>
    <row r="127">
      <c r="A127" s="47"/>
      <c r="B127" s="47"/>
      <c r="C127" s="48"/>
      <c r="E127" s="3"/>
      <c r="F127" s="3"/>
      <c r="G127" s="49">
        <f t="shared" ref="G127:K127" si="39">G124+G126</f>
        <v>-107438.2045</v>
      </c>
      <c r="H127" s="49">
        <f t="shared" si="39"/>
        <v>-136407.1148</v>
      </c>
      <c r="I127" s="49">
        <f t="shared" si="39"/>
        <v>-18649.35862</v>
      </c>
      <c r="J127" s="49">
        <f t="shared" si="39"/>
        <v>-8675</v>
      </c>
      <c r="K127" s="49">
        <f t="shared" si="39"/>
        <v>-313961.4887</v>
      </c>
      <c r="L127" s="3"/>
    </row>
    <row r="128">
      <c r="A128" s="47"/>
      <c r="B128" s="47"/>
      <c r="C128" s="48"/>
      <c r="E128" s="3"/>
      <c r="F128" s="3"/>
      <c r="G128" s="50"/>
      <c r="H128" s="51"/>
      <c r="I128" s="51"/>
      <c r="J128" s="52"/>
      <c r="K128" s="52"/>
      <c r="L128" s="3"/>
    </row>
    <row r="129">
      <c r="A129" s="47"/>
      <c r="B129" s="47"/>
      <c r="C129" s="2"/>
      <c r="E129" s="3"/>
      <c r="F129" s="3"/>
      <c r="G129" s="53"/>
      <c r="H129" s="47"/>
      <c r="I129" s="47"/>
      <c r="J129" s="54"/>
      <c r="K129" s="54"/>
      <c r="L129" s="3"/>
    </row>
    <row r="130">
      <c r="A130" s="47"/>
      <c r="B130" s="47"/>
      <c r="C130" s="2"/>
      <c r="E130" s="55"/>
      <c r="F130" s="55"/>
      <c r="G130" s="53"/>
      <c r="H130" s="47"/>
      <c r="I130" s="47"/>
      <c r="J130" s="54"/>
      <c r="K130" s="54"/>
      <c r="L130" s="3"/>
    </row>
    <row r="131">
      <c r="A131" s="47"/>
      <c r="B131" s="47"/>
      <c r="C131" s="48"/>
      <c r="E131" s="3"/>
      <c r="F131" s="3"/>
      <c r="G131" s="56"/>
      <c r="H131" s="47"/>
      <c r="I131" s="47"/>
      <c r="J131" s="54"/>
      <c r="K131" s="54"/>
      <c r="L131" s="3"/>
    </row>
    <row r="132">
      <c r="A132" s="47"/>
      <c r="B132" s="47"/>
      <c r="C132" s="48"/>
      <c r="E132" s="53"/>
      <c r="F132" s="53"/>
      <c r="G132" s="53"/>
      <c r="H132" s="47"/>
      <c r="I132" s="47"/>
      <c r="J132" s="54"/>
      <c r="K132" s="54"/>
      <c r="L132" s="3"/>
    </row>
    <row r="133">
      <c r="A133" s="47"/>
      <c r="B133" s="47"/>
      <c r="C133" s="48"/>
      <c r="E133" s="47"/>
      <c r="F133" s="47"/>
      <c r="G133" s="53"/>
      <c r="H133" s="47"/>
      <c r="I133" s="47"/>
      <c r="J133" s="54"/>
      <c r="K133" s="54"/>
      <c r="L133" s="3"/>
    </row>
    <row r="134">
      <c r="A134" s="47"/>
      <c r="B134" s="47"/>
      <c r="C134" s="48"/>
      <c r="E134" s="47"/>
      <c r="F134" s="47"/>
      <c r="G134" s="53"/>
      <c r="H134" s="57"/>
      <c r="I134" s="57"/>
      <c r="J134" s="57"/>
      <c r="K134" s="57"/>
      <c r="L134" s="3"/>
    </row>
    <row r="135">
      <c r="A135" s="47"/>
      <c r="B135" s="47"/>
      <c r="C135" s="48"/>
      <c r="E135" s="47"/>
      <c r="F135" s="47"/>
      <c r="G135" s="53"/>
      <c r="H135" s="57"/>
      <c r="I135" s="57"/>
      <c r="J135" s="57"/>
      <c r="K135" s="57"/>
      <c r="L135" s="3"/>
    </row>
    <row r="136">
      <c r="A136" s="47"/>
      <c r="B136" s="47"/>
      <c r="C136" s="48"/>
      <c r="E136" s="3"/>
      <c r="F136" s="3"/>
      <c r="G136" s="53"/>
      <c r="H136" s="57"/>
      <c r="I136" s="58"/>
      <c r="J136" s="57"/>
      <c r="K136" s="57"/>
      <c r="L136" s="57"/>
    </row>
    <row r="137">
      <c r="A137" s="47"/>
      <c r="B137" s="47"/>
      <c r="C137" s="48"/>
      <c r="E137" s="3"/>
      <c r="F137" s="3"/>
      <c r="G137" s="53"/>
      <c r="H137" s="57"/>
      <c r="I137" s="58"/>
      <c r="J137" s="57"/>
      <c r="K137" s="57"/>
      <c r="L137" s="57"/>
    </row>
    <row r="138">
      <c r="A138" s="47"/>
      <c r="B138" s="47"/>
      <c r="C138" s="48"/>
      <c r="E138" s="47"/>
      <c r="F138" s="47"/>
      <c r="G138" s="53"/>
      <c r="H138" s="57"/>
      <c r="I138" s="58"/>
      <c r="J138" s="57"/>
      <c r="K138" s="57"/>
      <c r="L138" s="57"/>
    </row>
    <row r="139">
      <c r="A139" s="47"/>
      <c r="B139" s="47"/>
      <c r="C139" s="48"/>
      <c r="E139" s="47"/>
      <c r="F139" s="47"/>
      <c r="G139" s="53"/>
      <c r="H139" s="57"/>
      <c r="I139" s="58"/>
      <c r="J139" s="57"/>
      <c r="K139" s="57"/>
      <c r="L139" s="57"/>
    </row>
    <row r="140">
      <c r="A140" s="47"/>
      <c r="B140" s="47"/>
      <c r="C140" s="48"/>
      <c r="E140" s="47"/>
      <c r="F140" s="47"/>
      <c r="G140" s="53"/>
      <c r="H140" s="57"/>
      <c r="I140" s="57"/>
      <c r="J140" s="57"/>
      <c r="K140" s="57"/>
      <c r="L140" s="57"/>
    </row>
    <row r="141">
      <c r="A141" s="47"/>
      <c r="B141" s="47"/>
      <c r="C141" s="48"/>
      <c r="E141" s="47"/>
      <c r="F141" s="47"/>
      <c r="G141" s="53"/>
      <c r="H141" s="57"/>
      <c r="I141" s="57"/>
      <c r="J141" s="57"/>
      <c r="K141" s="57"/>
      <c r="L141" s="59"/>
    </row>
    <row r="142">
      <c r="A142" s="47"/>
      <c r="B142" s="47"/>
      <c r="C142" s="48"/>
      <c r="E142" s="47"/>
      <c r="F142" s="47"/>
      <c r="G142" s="53"/>
      <c r="H142" s="57"/>
      <c r="I142" s="57"/>
      <c r="J142" s="57"/>
      <c r="K142" s="57"/>
      <c r="L142" s="57"/>
    </row>
    <row r="143">
      <c r="A143" s="53"/>
      <c r="B143" s="53"/>
      <c r="C143" s="60"/>
      <c r="E143" s="47"/>
      <c r="F143" s="47"/>
      <c r="G143" s="53"/>
      <c r="H143" s="57"/>
      <c r="I143" s="57"/>
      <c r="J143" s="57"/>
      <c r="K143" s="57"/>
      <c r="L143" s="57"/>
    </row>
    <row r="144">
      <c r="C144" s="2"/>
      <c r="E144" s="47"/>
      <c r="F144" s="47"/>
      <c r="G144" s="53"/>
      <c r="H144" s="57"/>
      <c r="I144" s="57"/>
      <c r="J144" s="57"/>
      <c r="K144" s="57"/>
      <c r="L144" s="3"/>
    </row>
    <row r="145">
      <c r="C145" s="2"/>
      <c r="E145" s="47"/>
      <c r="F145" s="47"/>
      <c r="H145" s="3"/>
      <c r="I145" s="3"/>
      <c r="J145" s="3"/>
      <c r="K145" s="3"/>
      <c r="L145" s="3"/>
    </row>
    <row r="146">
      <c r="C146" s="2"/>
      <c r="E146" s="47"/>
      <c r="F146" s="47"/>
      <c r="H146" s="3"/>
      <c r="I146" s="3"/>
      <c r="J146" s="3"/>
      <c r="K146" s="3"/>
      <c r="L146" s="3"/>
    </row>
    <row r="147">
      <c r="C147" s="2"/>
      <c r="E147" s="47"/>
      <c r="F147" s="47"/>
      <c r="H147" s="3"/>
      <c r="I147" s="3"/>
      <c r="J147" s="3"/>
      <c r="K147" s="3"/>
      <c r="L147" s="3"/>
    </row>
    <row r="148">
      <c r="C148" s="2"/>
      <c r="E148" s="47"/>
      <c r="F148" s="47"/>
      <c r="H148" s="3"/>
      <c r="I148" s="3"/>
      <c r="J148" s="3"/>
      <c r="K148" s="3"/>
      <c r="L148" s="3"/>
    </row>
    <row r="149">
      <c r="C149" s="2"/>
      <c r="E149" s="47"/>
      <c r="F149" s="47"/>
      <c r="H149" s="3"/>
      <c r="I149" s="3"/>
      <c r="J149" s="3"/>
      <c r="K149" s="3"/>
      <c r="L149" s="3"/>
    </row>
    <row r="150">
      <c r="C150" s="2"/>
      <c r="E150" s="53"/>
      <c r="F150" s="53"/>
      <c r="H150" s="3"/>
      <c r="I150" s="3"/>
      <c r="J150" s="3"/>
      <c r="K150" s="3"/>
      <c r="L150" s="3"/>
    </row>
    <row r="151">
      <c r="C151" s="2"/>
      <c r="E151" s="3"/>
      <c r="F151" s="3"/>
      <c r="H151" s="3"/>
      <c r="I151" s="3"/>
      <c r="J151" s="3"/>
      <c r="K151" s="3"/>
      <c r="L151" s="3"/>
    </row>
    <row r="152">
      <c r="C152" s="2"/>
      <c r="E152" s="3"/>
      <c r="F152" s="3"/>
      <c r="H152" s="3"/>
      <c r="I152" s="3"/>
      <c r="J152" s="3"/>
      <c r="K152" s="3"/>
      <c r="L152" s="3"/>
    </row>
    <row r="153">
      <c r="C153" s="2"/>
      <c r="E153" s="3"/>
      <c r="F153" s="3"/>
      <c r="H153" s="3"/>
      <c r="I153" s="3"/>
      <c r="J153" s="3"/>
      <c r="K153" s="3"/>
      <c r="L153" s="3"/>
    </row>
    <row r="154">
      <c r="C154" s="2"/>
      <c r="E154" s="3"/>
      <c r="F154" s="3"/>
      <c r="H154" s="3"/>
      <c r="I154" s="3"/>
      <c r="J154" s="3"/>
      <c r="K154" s="3"/>
      <c r="L154" s="3"/>
    </row>
    <row r="155">
      <c r="C155" s="2"/>
      <c r="E155" s="3"/>
      <c r="F155" s="3"/>
      <c r="H155" s="3"/>
      <c r="I155" s="3"/>
      <c r="J155" s="3"/>
      <c r="K155" s="3"/>
      <c r="L155" s="3"/>
    </row>
    <row r="156">
      <c r="C156" s="2"/>
      <c r="E156" s="3"/>
      <c r="F156" s="3"/>
      <c r="H156" s="3"/>
      <c r="I156" s="3"/>
      <c r="J156" s="3"/>
      <c r="K156" s="3"/>
      <c r="L156" s="3"/>
    </row>
    <row r="157">
      <c r="C157" s="2"/>
      <c r="E157" s="3"/>
      <c r="F157" s="3"/>
      <c r="H157" s="3"/>
      <c r="I157" s="3"/>
      <c r="J157" s="3"/>
      <c r="K157" s="3"/>
      <c r="L157" s="3"/>
    </row>
    <row r="158">
      <c r="C158" s="2"/>
      <c r="E158" s="3"/>
      <c r="F158" s="3"/>
      <c r="H158" s="3"/>
      <c r="I158" s="3"/>
      <c r="J158" s="3"/>
      <c r="K158" s="3"/>
      <c r="L158" s="3"/>
    </row>
    <row r="159">
      <c r="C159" s="2"/>
      <c r="E159" s="3"/>
      <c r="F159" s="3"/>
      <c r="H159" s="3"/>
      <c r="I159" s="3"/>
      <c r="J159" s="3"/>
      <c r="K159" s="3"/>
      <c r="L159" s="3"/>
    </row>
    <row r="160">
      <c r="C160" s="2"/>
      <c r="E160" s="3"/>
      <c r="F160" s="3"/>
      <c r="H160" s="3"/>
      <c r="I160" s="3"/>
      <c r="J160" s="3"/>
      <c r="K160" s="3"/>
      <c r="L160" s="3"/>
    </row>
    <row r="161">
      <c r="C161" s="2"/>
      <c r="E161" s="3"/>
      <c r="F161" s="3"/>
      <c r="H161" s="3"/>
      <c r="I161" s="3"/>
      <c r="J161" s="3"/>
      <c r="K161" s="3"/>
      <c r="L161" s="3"/>
    </row>
    <row r="162">
      <c r="C162" s="2"/>
      <c r="E162" s="3"/>
      <c r="F162" s="3"/>
      <c r="H162" s="3"/>
      <c r="I162" s="3"/>
      <c r="J162" s="3"/>
      <c r="K162" s="3"/>
      <c r="L162" s="3"/>
    </row>
    <row r="163">
      <c r="C163" s="2"/>
      <c r="E163" s="3"/>
      <c r="F163" s="3"/>
      <c r="H163" s="3"/>
      <c r="I163" s="3"/>
      <c r="J163" s="3"/>
      <c r="K163" s="3"/>
      <c r="L163" s="3"/>
    </row>
    <row r="164">
      <c r="C164" s="2"/>
      <c r="E164" s="3"/>
      <c r="F164" s="3"/>
      <c r="H164" s="3"/>
      <c r="I164" s="3"/>
      <c r="J164" s="3"/>
      <c r="K164" s="3"/>
      <c r="L164" s="3"/>
    </row>
    <row r="165">
      <c r="C165" s="2"/>
      <c r="E165" s="3"/>
      <c r="F165" s="3"/>
      <c r="H165" s="3"/>
      <c r="I165" s="3"/>
      <c r="J165" s="3"/>
      <c r="K165" s="3"/>
      <c r="L165" s="3"/>
    </row>
    <row r="166">
      <c r="C166" s="2"/>
      <c r="E166" s="3"/>
      <c r="F166" s="3"/>
      <c r="H166" s="3"/>
      <c r="I166" s="3"/>
      <c r="J166" s="3"/>
      <c r="K166" s="3"/>
      <c r="L166" s="3"/>
    </row>
    <row r="167">
      <c r="C167" s="2"/>
      <c r="E167" s="3"/>
      <c r="F167" s="3"/>
      <c r="H167" s="3"/>
      <c r="I167" s="3"/>
      <c r="J167" s="3"/>
      <c r="K167" s="3"/>
      <c r="L167" s="3"/>
    </row>
    <row r="168">
      <c r="C168" s="2"/>
      <c r="E168" s="3"/>
      <c r="F168" s="3"/>
      <c r="H168" s="3"/>
      <c r="I168" s="3"/>
      <c r="J168" s="3"/>
      <c r="K168" s="3"/>
      <c r="L168" s="3"/>
    </row>
    <row r="169">
      <c r="C169" s="2"/>
      <c r="E169" s="3"/>
      <c r="F169" s="3"/>
      <c r="H169" s="3"/>
      <c r="I169" s="3"/>
      <c r="J169" s="3"/>
      <c r="K169" s="3"/>
      <c r="L169" s="3"/>
    </row>
    <row r="170">
      <c r="C170" s="2"/>
      <c r="E170" s="3"/>
      <c r="F170" s="3"/>
      <c r="H170" s="3"/>
      <c r="I170" s="3"/>
      <c r="J170" s="3"/>
      <c r="K170" s="3"/>
      <c r="L170" s="3"/>
    </row>
    <row r="171">
      <c r="C171" s="2"/>
      <c r="E171" s="3"/>
      <c r="F171" s="3"/>
      <c r="H171" s="3"/>
      <c r="I171" s="3"/>
      <c r="J171" s="3"/>
      <c r="K171" s="3"/>
      <c r="L171" s="3"/>
    </row>
    <row r="172">
      <c r="C172" s="2"/>
      <c r="E172" s="3"/>
      <c r="F172" s="3"/>
      <c r="H172" s="3"/>
      <c r="I172" s="3"/>
      <c r="J172" s="3"/>
      <c r="K172" s="3"/>
      <c r="L172" s="3"/>
    </row>
    <row r="173">
      <c r="C173" s="2"/>
      <c r="E173" s="3"/>
      <c r="F173" s="3"/>
      <c r="H173" s="3"/>
      <c r="I173" s="3"/>
      <c r="J173" s="3"/>
      <c r="K173" s="3"/>
      <c r="L173" s="3"/>
    </row>
    <row r="174">
      <c r="C174" s="2"/>
      <c r="E174" s="3"/>
      <c r="F174" s="3"/>
      <c r="H174" s="3"/>
      <c r="I174" s="3"/>
      <c r="J174" s="3"/>
      <c r="K174" s="3"/>
      <c r="L174" s="3"/>
    </row>
    <row r="175">
      <c r="C175" s="2"/>
      <c r="E175" s="3"/>
      <c r="F175" s="3"/>
      <c r="H175" s="3"/>
      <c r="I175" s="3"/>
      <c r="J175" s="3"/>
      <c r="K175" s="3"/>
      <c r="L175" s="3"/>
    </row>
    <row r="176">
      <c r="C176" s="2"/>
      <c r="E176" s="3"/>
      <c r="F176" s="3"/>
      <c r="H176" s="3"/>
      <c r="I176" s="3"/>
      <c r="J176" s="3"/>
      <c r="K176" s="3"/>
      <c r="L176" s="3"/>
    </row>
    <row r="177">
      <c r="C177" s="2"/>
      <c r="E177" s="3"/>
      <c r="F177" s="3"/>
      <c r="H177" s="3"/>
      <c r="I177" s="3"/>
      <c r="J177" s="3"/>
      <c r="K177" s="3"/>
      <c r="L177" s="3"/>
    </row>
    <row r="178">
      <c r="C178" s="2"/>
      <c r="E178" s="3"/>
      <c r="F178" s="3"/>
      <c r="H178" s="3"/>
      <c r="I178" s="3"/>
      <c r="J178" s="3"/>
      <c r="K178" s="3"/>
      <c r="L178" s="3"/>
    </row>
    <row r="179">
      <c r="C179" s="2"/>
      <c r="E179" s="3"/>
      <c r="F179" s="3"/>
      <c r="H179" s="3"/>
      <c r="I179" s="3"/>
      <c r="J179" s="3"/>
      <c r="K179" s="3"/>
      <c r="L179" s="3"/>
    </row>
    <row r="180">
      <c r="C180" s="2"/>
      <c r="E180" s="3"/>
      <c r="F180" s="3"/>
      <c r="H180" s="3"/>
      <c r="I180" s="3"/>
      <c r="J180" s="3"/>
      <c r="K180" s="3"/>
      <c r="L180" s="3"/>
    </row>
    <row r="181">
      <c r="C181" s="2"/>
      <c r="E181" s="3"/>
      <c r="F181" s="3"/>
      <c r="H181" s="3"/>
      <c r="I181" s="3"/>
      <c r="J181" s="3"/>
      <c r="K181" s="3"/>
      <c r="L181" s="3"/>
    </row>
    <row r="182">
      <c r="C182" s="2"/>
      <c r="E182" s="3"/>
      <c r="F182" s="3"/>
      <c r="H182" s="3"/>
      <c r="I182" s="3"/>
      <c r="J182" s="3"/>
      <c r="K182" s="3"/>
      <c r="L182" s="3"/>
    </row>
    <row r="183">
      <c r="C183" s="2"/>
      <c r="E183" s="3"/>
      <c r="F183" s="3"/>
      <c r="H183" s="3"/>
      <c r="I183" s="3"/>
      <c r="J183" s="3"/>
      <c r="K183" s="3"/>
      <c r="L183" s="3"/>
    </row>
    <row r="184">
      <c r="C184" s="2"/>
      <c r="E184" s="3"/>
      <c r="F184" s="3"/>
      <c r="H184" s="3"/>
      <c r="I184" s="3"/>
      <c r="J184" s="3"/>
      <c r="K184" s="3"/>
      <c r="L184" s="3"/>
    </row>
    <row r="185">
      <c r="C185" s="2"/>
      <c r="E185" s="3"/>
      <c r="F185" s="3"/>
      <c r="H185" s="3"/>
      <c r="I185" s="3"/>
      <c r="J185" s="3"/>
      <c r="K185" s="3"/>
      <c r="L185" s="3"/>
    </row>
    <row r="186">
      <c r="C186" s="2"/>
      <c r="E186" s="3"/>
      <c r="F186" s="3"/>
      <c r="H186" s="3"/>
      <c r="I186" s="3"/>
      <c r="J186" s="3"/>
      <c r="K186" s="3"/>
      <c r="L186" s="3"/>
    </row>
    <row r="187">
      <c r="C187" s="2"/>
      <c r="E187" s="3"/>
      <c r="F187" s="3"/>
      <c r="H187" s="3"/>
      <c r="I187" s="3"/>
      <c r="J187" s="3"/>
      <c r="K187" s="3"/>
      <c r="L187" s="3"/>
    </row>
    <row r="188">
      <c r="C188" s="2"/>
      <c r="E188" s="3"/>
      <c r="F188" s="3"/>
      <c r="H188" s="3"/>
      <c r="I188" s="3"/>
      <c r="J188" s="3"/>
      <c r="K188" s="3"/>
      <c r="L188" s="3"/>
    </row>
    <row r="189">
      <c r="C189" s="2"/>
      <c r="E189" s="3"/>
      <c r="F189" s="3"/>
      <c r="H189" s="3"/>
      <c r="I189" s="3"/>
      <c r="J189" s="3"/>
      <c r="K189" s="3"/>
      <c r="L189" s="3"/>
    </row>
    <row r="190">
      <c r="C190" s="2"/>
      <c r="E190" s="3"/>
      <c r="F190" s="3"/>
      <c r="H190" s="3"/>
      <c r="I190" s="3"/>
      <c r="J190" s="3"/>
      <c r="K190" s="3"/>
      <c r="L190" s="3"/>
    </row>
    <row r="191">
      <c r="C191" s="2"/>
      <c r="E191" s="3"/>
      <c r="F191" s="3"/>
      <c r="H191" s="3"/>
      <c r="I191" s="3"/>
      <c r="J191" s="3"/>
      <c r="K191" s="3"/>
      <c r="L191" s="3"/>
    </row>
    <row r="192">
      <c r="C192" s="2"/>
      <c r="E192" s="3"/>
      <c r="F192" s="3"/>
      <c r="H192" s="3"/>
      <c r="I192" s="3"/>
      <c r="J192" s="3"/>
      <c r="K192" s="3"/>
      <c r="L192" s="3"/>
    </row>
    <row r="193">
      <c r="C193" s="2"/>
      <c r="E193" s="3"/>
      <c r="F193" s="3"/>
      <c r="H193" s="3"/>
      <c r="I193" s="3"/>
      <c r="J193" s="3"/>
      <c r="K193" s="3"/>
      <c r="L193" s="3"/>
    </row>
    <row r="194">
      <c r="C194" s="2"/>
      <c r="E194" s="3"/>
      <c r="F194" s="3"/>
      <c r="H194" s="3"/>
      <c r="I194" s="3"/>
      <c r="J194" s="3"/>
      <c r="K194" s="3"/>
      <c r="L194" s="3"/>
    </row>
    <row r="195">
      <c r="C195" s="2"/>
      <c r="E195" s="3"/>
      <c r="F195" s="3"/>
      <c r="H195" s="3"/>
      <c r="I195" s="3"/>
      <c r="J195" s="3"/>
      <c r="K195" s="3"/>
      <c r="L195" s="3"/>
    </row>
    <row r="196">
      <c r="C196" s="2"/>
      <c r="E196" s="3"/>
      <c r="F196" s="3"/>
      <c r="H196" s="3"/>
      <c r="I196" s="3"/>
      <c r="J196" s="3"/>
      <c r="K196" s="3"/>
      <c r="L196" s="3"/>
    </row>
    <row r="197">
      <c r="C197" s="2"/>
      <c r="E197" s="3"/>
      <c r="F197" s="3"/>
      <c r="H197" s="3"/>
      <c r="I197" s="3"/>
      <c r="J197" s="3"/>
      <c r="K197" s="3"/>
      <c r="L197" s="3"/>
    </row>
    <row r="198">
      <c r="C198" s="2"/>
      <c r="E198" s="3"/>
      <c r="F198" s="3"/>
      <c r="H198" s="3"/>
      <c r="I198" s="3"/>
      <c r="J198" s="3"/>
      <c r="K198" s="3"/>
      <c r="L198" s="3"/>
    </row>
    <row r="199">
      <c r="C199" s="2"/>
      <c r="E199" s="3"/>
      <c r="F199" s="3"/>
      <c r="H199" s="3"/>
      <c r="I199" s="3"/>
      <c r="J199" s="3"/>
      <c r="K199" s="3"/>
      <c r="L199" s="3"/>
    </row>
    <row r="200">
      <c r="C200" s="2"/>
      <c r="E200" s="3"/>
      <c r="F200" s="3"/>
      <c r="H200" s="3"/>
      <c r="I200" s="3"/>
      <c r="J200" s="3"/>
      <c r="K200" s="3"/>
      <c r="L200" s="3"/>
    </row>
    <row r="201">
      <c r="C201" s="2"/>
      <c r="E201" s="3"/>
      <c r="F201" s="3"/>
      <c r="H201" s="3"/>
      <c r="I201" s="3"/>
      <c r="J201" s="3"/>
      <c r="K201" s="3"/>
      <c r="L201" s="3"/>
    </row>
    <row r="202">
      <c r="C202" s="2"/>
      <c r="E202" s="3"/>
      <c r="F202" s="3"/>
      <c r="H202" s="3"/>
      <c r="I202" s="3"/>
      <c r="J202" s="3"/>
      <c r="K202" s="3"/>
      <c r="L202" s="3"/>
    </row>
    <row r="203">
      <c r="C203" s="2"/>
      <c r="E203" s="3"/>
      <c r="F203" s="3"/>
      <c r="H203" s="3"/>
      <c r="I203" s="3"/>
      <c r="J203" s="3"/>
      <c r="K203" s="3"/>
      <c r="L203" s="3"/>
    </row>
    <row r="204">
      <c r="C204" s="2"/>
      <c r="E204" s="3"/>
      <c r="F204" s="3"/>
      <c r="H204" s="3"/>
      <c r="I204" s="3"/>
      <c r="J204" s="3"/>
      <c r="K204" s="3"/>
      <c r="L204" s="3"/>
    </row>
    <row r="205">
      <c r="C205" s="2"/>
      <c r="E205" s="3"/>
      <c r="F205" s="3"/>
      <c r="H205" s="3"/>
      <c r="I205" s="3"/>
      <c r="J205" s="3"/>
      <c r="K205" s="3"/>
      <c r="L205" s="3"/>
    </row>
    <row r="206">
      <c r="C206" s="2"/>
      <c r="E206" s="3"/>
      <c r="F206" s="3"/>
      <c r="H206" s="3"/>
      <c r="I206" s="3"/>
      <c r="J206" s="3"/>
      <c r="K206" s="3"/>
      <c r="L206" s="3"/>
    </row>
    <row r="207">
      <c r="C207" s="2"/>
      <c r="E207" s="3"/>
      <c r="F207" s="3"/>
      <c r="H207" s="3"/>
      <c r="I207" s="3"/>
      <c r="J207" s="3"/>
      <c r="K207" s="3"/>
      <c r="L207" s="3"/>
    </row>
    <row r="208">
      <c r="C208" s="2"/>
      <c r="E208" s="3"/>
      <c r="F208" s="3"/>
      <c r="H208" s="3"/>
      <c r="I208" s="3"/>
      <c r="J208" s="3"/>
      <c r="K208" s="3"/>
      <c r="L208" s="3"/>
    </row>
    <row r="209">
      <c r="C209" s="2"/>
      <c r="E209" s="3"/>
      <c r="F209" s="3"/>
      <c r="H209" s="3"/>
      <c r="I209" s="3"/>
      <c r="J209" s="3"/>
      <c r="K209" s="3"/>
      <c r="L209" s="3"/>
    </row>
    <row r="210">
      <c r="C210" s="2"/>
      <c r="E210" s="3"/>
      <c r="F210" s="3"/>
      <c r="H210" s="3"/>
      <c r="I210" s="3"/>
      <c r="J210" s="3"/>
      <c r="K210" s="3"/>
      <c r="L210" s="3"/>
    </row>
    <row r="211">
      <c r="C211" s="2"/>
      <c r="E211" s="3"/>
      <c r="F211" s="3"/>
      <c r="H211" s="3"/>
      <c r="I211" s="3"/>
      <c r="J211" s="3"/>
      <c r="K211" s="3"/>
      <c r="L211" s="3"/>
    </row>
    <row r="212">
      <c r="C212" s="2"/>
      <c r="E212" s="3"/>
      <c r="F212" s="3"/>
      <c r="H212" s="3"/>
      <c r="I212" s="3"/>
      <c r="J212" s="3"/>
      <c r="K212" s="3"/>
      <c r="L212" s="3"/>
    </row>
    <row r="213">
      <c r="C213" s="2"/>
      <c r="E213" s="3"/>
      <c r="F213" s="3"/>
      <c r="H213" s="3"/>
      <c r="I213" s="3"/>
      <c r="J213" s="3"/>
      <c r="K213" s="3"/>
      <c r="L213" s="3"/>
    </row>
    <row r="214">
      <c r="C214" s="2"/>
      <c r="E214" s="3"/>
      <c r="F214" s="3"/>
      <c r="H214" s="3"/>
      <c r="I214" s="3"/>
      <c r="J214" s="3"/>
      <c r="K214" s="3"/>
      <c r="L214" s="3"/>
    </row>
    <row r="215">
      <c r="C215" s="2"/>
      <c r="E215" s="3"/>
      <c r="F215" s="3"/>
      <c r="H215" s="3"/>
      <c r="I215" s="3"/>
      <c r="J215" s="3"/>
      <c r="K215" s="3"/>
      <c r="L215" s="3"/>
    </row>
    <row r="216">
      <c r="C216" s="2"/>
      <c r="E216" s="3"/>
      <c r="F216" s="3"/>
      <c r="H216" s="3"/>
      <c r="I216" s="3"/>
      <c r="J216" s="3"/>
      <c r="K216" s="3"/>
      <c r="L216" s="3"/>
    </row>
    <row r="217">
      <c r="C217" s="2"/>
      <c r="E217" s="3"/>
      <c r="F217" s="3"/>
      <c r="H217" s="3"/>
      <c r="I217" s="3"/>
      <c r="J217" s="3"/>
      <c r="K217" s="3"/>
      <c r="L217" s="3"/>
    </row>
    <row r="218">
      <c r="C218" s="2"/>
      <c r="E218" s="3"/>
      <c r="F218" s="3"/>
      <c r="H218" s="3"/>
      <c r="I218" s="3"/>
      <c r="J218" s="3"/>
      <c r="K218" s="3"/>
      <c r="L218" s="3"/>
    </row>
    <row r="219">
      <c r="C219" s="2"/>
      <c r="E219" s="3"/>
      <c r="F219" s="3"/>
      <c r="H219" s="3"/>
      <c r="I219" s="3"/>
      <c r="J219" s="3"/>
      <c r="K219" s="3"/>
      <c r="L219" s="3"/>
    </row>
    <row r="220">
      <c r="C220" s="2"/>
      <c r="E220" s="3"/>
      <c r="F220" s="3"/>
      <c r="H220" s="3"/>
      <c r="I220" s="3"/>
      <c r="J220" s="3"/>
      <c r="K220" s="3"/>
      <c r="L220" s="3"/>
    </row>
    <row r="221">
      <c r="C221" s="2"/>
      <c r="E221" s="3"/>
      <c r="F221" s="3"/>
      <c r="H221" s="3"/>
      <c r="I221" s="3"/>
      <c r="J221" s="3"/>
      <c r="K221" s="3"/>
      <c r="L221" s="3"/>
    </row>
    <row r="222">
      <c r="C222" s="2"/>
      <c r="E222" s="3"/>
      <c r="F222" s="3"/>
      <c r="H222" s="3"/>
      <c r="I222" s="3"/>
      <c r="J222" s="3"/>
      <c r="K222" s="3"/>
      <c r="L222" s="3"/>
    </row>
    <row r="223">
      <c r="C223" s="2"/>
      <c r="E223" s="3"/>
      <c r="F223" s="3"/>
      <c r="H223" s="3"/>
      <c r="I223" s="3"/>
      <c r="J223" s="3"/>
      <c r="K223" s="3"/>
      <c r="L223" s="3"/>
    </row>
    <row r="224">
      <c r="C224" s="2"/>
      <c r="E224" s="3"/>
      <c r="F224" s="3"/>
      <c r="H224" s="3"/>
      <c r="I224" s="3"/>
      <c r="J224" s="3"/>
      <c r="K224" s="3"/>
      <c r="L224" s="3"/>
    </row>
    <row r="225">
      <c r="C225" s="2"/>
      <c r="E225" s="3"/>
      <c r="F225" s="3"/>
      <c r="H225" s="3"/>
      <c r="I225" s="3"/>
      <c r="J225" s="3"/>
      <c r="K225" s="3"/>
      <c r="L225" s="3"/>
    </row>
    <row r="226">
      <c r="C226" s="2"/>
      <c r="E226" s="3"/>
      <c r="F226" s="3"/>
      <c r="H226" s="3"/>
      <c r="I226" s="3"/>
      <c r="J226" s="3"/>
      <c r="K226" s="3"/>
      <c r="L226" s="3"/>
    </row>
    <row r="227">
      <c r="C227" s="2"/>
      <c r="E227" s="3"/>
      <c r="F227" s="3"/>
      <c r="H227" s="3"/>
      <c r="I227" s="3"/>
      <c r="J227" s="3"/>
      <c r="K227" s="3"/>
      <c r="L227" s="3"/>
    </row>
    <row r="228">
      <c r="C228" s="2"/>
      <c r="E228" s="3"/>
      <c r="F228" s="3"/>
      <c r="H228" s="3"/>
      <c r="I228" s="3"/>
      <c r="J228" s="3"/>
      <c r="K228" s="3"/>
      <c r="L228" s="3"/>
    </row>
    <row r="229">
      <c r="C229" s="2"/>
      <c r="E229" s="3"/>
      <c r="F229" s="3"/>
      <c r="H229" s="3"/>
      <c r="I229" s="3"/>
      <c r="J229" s="3"/>
      <c r="K229" s="3"/>
      <c r="L229" s="3"/>
    </row>
    <row r="230">
      <c r="C230" s="2"/>
      <c r="E230" s="3"/>
      <c r="F230" s="3"/>
      <c r="H230" s="3"/>
      <c r="I230" s="3"/>
      <c r="J230" s="3"/>
      <c r="K230" s="3"/>
      <c r="L230" s="3"/>
    </row>
    <row r="231">
      <c r="C231" s="2"/>
      <c r="E231" s="3"/>
      <c r="F231" s="3"/>
      <c r="H231" s="3"/>
      <c r="I231" s="3"/>
      <c r="J231" s="3"/>
      <c r="K231" s="3"/>
      <c r="L231" s="3"/>
    </row>
    <row r="232">
      <c r="C232" s="2"/>
      <c r="E232" s="3"/>
      <c r="F232" s="3"/>
      <c r="H232" s="3"/>
      <c r="I232" s="3"/>
      <c r="J232" s="3"/>
      <c r="K232" s="3"/>
      <c r="L232" s="3"/>
    </row>
    <row r="233">
      <c r="C233" s="2"/>
      <c r="E233" s="3"/>
      <c r="F233" s="3"/>
      <c r="H233" s="3"/>
      <c r="I233" s="3"/>
      <c r="J233" s="3"/>
      <c r="K233" s="3"/>
      <c r="L233" s="3"/>
    </row>
    <row r="234">
      <c r="C234" s="2"/>
      <c r="E234" s="3"/>
      <c r="F234" s="3"/>
      <c r="H234" s="3"/>
      <c r="I234" s="3"/>
      <c r="J234" s="3"/>
      <c r="K234" s="3"/>
      <c r="L234" s="3"/>
    </row>
    <row r="235">
      <c r="C235" s="2"/>
      <c r="E235" s="3"/>
      <c r="F235" s="3"/>
      <c r="H235" s="3"/>
      <c r="I235" s="3"/>
      <c r="J235" s="3"/>
      <c r="K235" s="3"/>
      <c r="L235" s="3"/>
    </row>
    <row r="236">
      <c r="C236" s="2"/>
      <c r="E236" s="3"/>
      <c r="F236" s="3"/>
      <c r="H236" s="3"/>
      <c r="I236" s="3"/>
      <c r="J236" s="3"/>
      <c r="K236" s="3"/>
      <c r="L236" s="3"/>
    </row>
    <row r="237">
      <c r="C237" s="2"/>
      <c r="E237" s="3"/>
      <c r="F237" s="3"/>
      <c r="H237" s="3"/>
      <c r="I237" s="3"/>
      <c r="J237" s="3"/>
      <c r="K237" s="3"/>
      <c r="L237" s="3"/>
    </row>
    <row r="238">
      <c r="C238" s="2"/>
      <c r="E238" s="3"/>
      <c r="F238" s="3"/>
      <c r="H238" s="3"/>
      <c r="I238" s="3"/>
      <c r="J238" s="3"/>
      <c r="K238" s="3"/>
      <c r="L238" s="3"/>
    </row>
    <row r="239">
      <c r="C239" s="2"/>
      <c r="E239" s="3"/>
      <c r="F239" s="3"/>
      <c r="H239" s="3"/>
      <c r="I239" s="3"/>
      <c r="J239" s="3"/>
      <c r="K239" s="3"/>
      <c r="L239" s="3"/>
    </row>
    <row r="240">
      <c r="C240" s="2"/>
      <c r="E240" s="3"/>
      <c r="F240" s="3"/>
      <c r="H240" s="3"/>
      <c r="I240" s="3"/>
      <c r="J240" s="3"/>
      <c r="K240" s="3"/>
      <c r="L240" s="3"/>
    </row>
    <row r="241">
      <c r="C241" s="2"/>
      <c r="E241" s="3"/>
      <c r="F241" s="3"/>
      <c r="H241" s="3"/>
      <c r="I241" s="3"/>
      <c r="J241" s="3"/>
      <c r="K241" s="3"/>
      <c r="L241" s="3"/>
    </row>
    <row r="242">
      <c r="C242" s="2"/>
      <c r="E242" s="3"/>
      <c r="F242" s="3"/>
      <c r="H242" s="3"/>
      <c r="I242" s="3"/>
      <c r="J242" s="3"/>
      <c r="K242" s="3"/>
      <c r="L242" s="3"/>
    </row>
    <row r="243">
      <c r="C243" s="2"/>
      <c r="E243" s="3"/>
      <c r="F243" s="3"/>
      <c r="H243" s="3"/>
      <c r="I243" s="3"/>
      <c r="J243" s="3"/>
      <c r="K243" s="3"/>
      <c r="L243" s="3"/>
    </row>
    <row r="244">
      <c r="C244" s="2"/>
      <c r="E244" s="3"/>
      <c r="F244" s="3"/>
      <c r="H244" s="3"/>
      <c r="I244" s="3"/>
      <c r="J244" s="3"/>
      <c r="K244" s="3"/>
      <c r="L244" s="3"/>
    </row>
    <row r="245">
      <c r="C245" s="2"/>
      <c r="E245" s="3"/>
      <c r="F245" s="3"/>
      <c r="H245" s="3"/>
      <c r="I245" s="3"/>
      <c r="J245" s="3"/>
      <c r="K245" s="3"/>
      <c r="L245" s="3"/>
    </row>
    <row r="246">
      <c r="C246" s="2"/>
      <c r="E246" s="3"/>
      <c r="F246" s="3"/>
      <c r="H246" s="3"/>
      <c r="I246" s="3"/>
      <c r="J246" s="3"/>
      <c r="K246" s="3"/>
      <c r="L246" s="3"/>
    </row>
    <row r="247">
      <c r="C247" s="2"/>
      <c r="E247" s="3"/>
      <c r="F247" s="3"/>
      <c r="H247" s="3"/>
      <c r="I247" s="3"/>
      <c r="J247" s="3"/>
      <c r="K247" s="3"/>
      <c r="L247" s="3"/>
    </row>
    <row r="248">
      <c r="C248" s="2"/>
      <c r="E248" s="3"/>
      <c r="F248" s="3"/>
      <c r="H248" s="3"/>
      <c r="I248" s="3"/>
      <c r="J248" s="3"/>
      <c r="K248" s="3"/>
      <c r="L248" s="3"/>
    </row>
    <row r="249">
      <c r="C249" s="2"/>
      <c r="E249" s="3"/>
      <c r="F249" s="3"/>
      <c r="H249" s="3"/>
      <c r="I249" s="3"/>
      <c r="J249" s="3"/>
      <c r="K249" s="3"/>
      <c r="L249" s="3"/>
    </row>
    <row r="250">
      <c r="C250" s="2"/>
      <c r="E250" s="3"/>
      <c r="F250" s="3"/>
      <c r="H250" s="3"/>
      <c r="I250" s="3"/>
      <c r="J250" s="3"/>
      <c r="K250" s="3"/>
      <c r="L250" s="3"/>
    </row>
    <row r="251">
      <c r="C251" s="2"/>
      <c r="E251" s="3"/>
      <c r="F251" s="3"/>
      <c r="H251" s="3"/>
      <c r="I251" s="3"/>
      <c r="J251" s="3"/>
      <c r="K251" s="3"/>
      <c r="L251" s="3"/>
    </row>
    <row r="252">
      <c r="C252" s="2"/>
      <c r="E252" s="3"/>
      <c r="F252" s="3"/>
      <c r="H252" s="3"/>
      <c r="I252" s="3"/>
      <c r="J252" s="3"/>
      <c r="K252" s="3"/>
      <c r="L252" s="3"/>
    </row>
    <row r="253">
      <c r="C253" s="2"/>
      <c r="E253" s="3"/>
      <c r="F253" s="3"/>
      <c r="H253" s="3"/>
      <c r="I253" s="3"/>
      <c r="J253" s="3"/>
      <c r="K253" s="3"/>
      <c r="L253" s="3"/>
    </row>
    <row r="254">
      <c r="C254" s="2"/>
      <c r="E254" s="3"/>
      <c r="F254" s="3"/>
      <c r="H254" s="3"/>
      <c r="I254" s="3"/>
      <c r="J254" s="3"/>
      <c r="K254" s="3"/>
      <c r="L254" s="3"/>
    </row>
    <row r="255">
      <c r="C255" s="2"/>
      <c r="E255" s="3"/>
      <c r="F255" s="3"/>
      <c r="H255" s="3"/>
      <c r="I255" s="3"/>
      <c r="J255" s="3"/>
      <c r="K255" s="3"/>
      <c r="L255" s="3"/>
    </row>
    <row r="256">
      <c r="C256" s="2"/>
      <c r="E256" s="3"/>
      <c r="F256" s="3"/>
      <c r="H256" s="3"/>
      <c r="I256" s="3"/>
      <c r="J256" s="3"/>
      <c r="K256" s="3"/>
      <c r="L256" s="3"/>
    </row>
    <row r="257">
      <c r="C257" s="2"/>
      <c r="E257" s="3"/>
      <c r="F257" s="3"/>
      <c r="H257" s="3"/>
      <c r="I257" s="3"/>
      <c r="J257" s="3"/>
      <c r="K257" s="3"/>
      <c r="L257" s="3"/>
    </row>
    <row r="258">
      <c r="C258" s="2"/>
      <c r="E258" s="3"/>
      <c r="F258" s="3"/>
      <c r="H258" s="3"/>
      <c r="I258" s="3"/>
      <c r="J258" s="3"/>
      <c r="K258" s="3"/>
      <c r="L258" s="3"/>
    </row>
    <row r="259">
      <c r="C259" s="2"/>
      <c r="E259" s="3"/>
      <c r="F259" s="3"/>
      <c r="H259" s="3"/>
      <c r="I259" s="3"/>
      <c r="J259" s="3"/>
      <c r="K259" s="3"/>
      <c r="L259" s="3"/>
    </row>
    <row r="260">
      <c r="C260" s="2"/>
      <c r="E260" s="3"/>
      <c r="F260" s="3"/>
      <c r="H260" s="3"/>
      <c r="I260" s="3"/>
      <c r="J260" s="3"/>
      <c r="K260" s="3"/>
      <c r="L260" s="3"/>
    </row>
    <row r="261">
      <c r="C261" s="2"/>
      <c r="E261" s="3"/>
      <c r="F261" s="3"/>
      <c r="H261" s="3"/>
      <c r="I261" s="3"/>
      <c r="J261" s="3"/>
      <c r="K261" s="3"/>
      <c r="L261" s="3"/>
    </row>
    <row r="262">
      <c r="C262" s="2"/>
      <c r="E262" s="3"/>
      <c r="F262" s="3"/>
      <c r="H262" s="3"/>
      <c r="I262" s="3"/>
      <c r="J262" s="3"/>
      <c r="K262" s="3"/>
      <c r="L262" s="3"/>
    </row>
    <row r="263">
      <c r="C263" s="2"/>
      <c r="E263" s="3"/>
      <c r="F263" s="3"/>
      <c r="H263" s="3"/>
      <c r="I263" s="3"/>
      <c r="J263" s="3"/>
      <c r="K263" s="3"/>
      <c r="L263" s="3"/>
    </row>
    <row r="264">
      <c r="C264" s="2"/>
      <c r="E264" s="3"/>
      <c r="F264" s="3"/>
      <c r="H264" s="3"/>
      <c r="I264" s="3"/>
      <c r="J264" s="3"/>
      <c r="K264" s="3"/>
      <c r="L264" s="3"/>
    </row>
    <row r="265">
      <c r="C265" s="2"/>
      <c r="E265" s="3"/>
      <c r="F265" s="3"/>
      <c r="H265" s="3"/>
      <c r="I265" s="3"/>
      <c r="J265" s="3"/>
      <c r="K265" s="3"/>
      <c r="L265" s="3"/>
    </row>
    <row r="266">
      <c r="C266" s="2"/>
      <c r="E266" s="3"/>
      <c r="F266" s="3"/>
      <c r="H266" s="3"/>
      <c r="I266" s="3"/>
      <c r="J266" s="3"/>
      <c r="K266" s="3"/>
      <c r="L266" s="3"/>
    </row>
    <row r="267">
      <c r="C267" s="2"/>
      <c r="E267" s="3"/>
      <c r="F267" s="3"/>
      <c r="H267" s="3"/>
      <c r="I267" s="3"/>
      <c r="J267" s="3"/>
      <c r="K267" s="3"/>
      <c r="L267" s="3"/>
    </row>
    <row r="268">
      <c r="C268" s="2"/>
      <c r="E268" s="3"/>
      <c r="F268" s="3"/>
      <c r="H268" s="3"/>
      <c r="I268" s="3"/>
      <c r="J268" s="3"/>
      <c r="K268" s="3"/>
      <c r="L268" s="3"/>
    </row>
    <row r="269">
      <c r="C269" s="2"/>
      <c r="E269" s="3"/>
      <c r="F269" s="3"/>
      <c r="H269" s="3"/>
      <c r="I269" s="3"/>
      <c r="J269" s="3"/>
      <c r="K269" s="3"/>
      <c r="L269" s="3"/>
    </row>
    <row r="270">
      <c r="C270" s="2"/>
      <c r="E270" s="3"/>
      <c r="F270" s="3"/>
      <c r="H270" s="3"/>
      <c r="I270" s="3"/>
      <c r="J270" s="3"/>
      <c r="K270" s="3"/>
      <c r="L270" s="3"/>
    </row>
    <row r="271">
      <c r="C271" s="2"/>
      <c r="E271" s="3"/>
      <c r="F271" s="3"/>
      <c r="H271" s="3"/>
      <c r="I271" s="3"/>
      <c r="J271" s="3"/>
      <c r="K271" s="3"/>
      <c r="L271" s="3"/>
    </row>
    <row r="272">
      <c r="C272" s="2"/>
      <c r="E272" s="3"/>
      <c r="F272" s="3"/>
      <c r="H272" s="3"/>
      <c r="I272" s="3"/>
      <c r="J272" s="3"/>
      <c r="K272" s="3"/>
      <c r="L272" s="3"/>
    </row>
    <row r="273">
      <c r="C273" s="2"/>
      <c r="E273" s="3"/>
      <c r="F273" s="3"/>
      <c r="H273" s="3"/>
      <c r="I273" s="3"/>
      <c r="J273" s="3"/>
      <c r="K273" s="3"/>
      <c r="L273" s="3"/>
    </row>
    <row r="274">
      <c r="C274" s="2"/>
      <c r="E274" s="3"/>
      <c r="F274" s="3"/>
      <c r="H274" s="3"/>
      <c r="I274" s="3"/>
      <c r="J274" s="3"/>
      <c r="K274" s="3"/>
      <c r="L274" s="3"/>
    </row>
    <row r="275">
      <c r="C275" s="2"/>
      <c r="E275" s="3"/>
      <c r="F275" s="3"/>
      <c r="H275" s="3"/>
      <c r="I275" s="3"/>
      <c r="J275" s="3"/>
      <c r="K275" s="3"/>
      <c r="L275" s="3"/>
    </row>
    <row r="276">
      <c r="C276" s="2"/>
      <c r="E276" s="3"/>
      <c r="F276" s="3"/>
      <c r="H276" s="3"/>
      <c r="I276" s="3"/>
      <c r="J276" s="3"/>
      <c r="K276" s="3"/>
      <c r="L276" s="3"/>
    </row>
    <row r="277">
      <c r="C277" s="2"/>
      <c r="E277" s="3"/>
      <c r="F277" s="3"/>
      <c r="H277" s="3"/>
      <c r="I277" s="3"/>
      <c r="J277" s="3"/>
      <c r="K277" s="3"/>
      <c r="L277" s="3"/>
    </row>
    <row r="278">
      <c r="C278" s="2"/>
      <c r="E278" s="3"/>
      <c r="F278" s="3"/>
      <c r="H278" s="3"/>
      <c r="I278" s="3"/>
      <c r="J278" s="3"/>
      <c r="K278" s="3"/>
      <c r="L278" s="3"/>
    </row>
    <row r="279">
      <c r="C279" s="2"/>
      <c r="E279" s="3"/>
      <c r="F279" s="3"/>
      <c r="H279" s="3"/>
      <c r="I279" s="3"/>
      <c r="J279" s="3"/>
      <c r="K279" s="3"/>
      <c r="L279" s="3"/>
    </row>
    <row r="280">
      <c r="C280" s="2"/>
      <c r="E280" s="3"/>
      <c r="F280" s="3"/>
      <c r="H280" s="3"/>
      <c r="I280" s="3"/>
      <c r="J280" s="3"/>
      <c r="K280" s="3"/>
      <c r="L280" s="3"/>
    </row>
    <row r="281">
      <c r="C281" s="2"/>
      <c r="E281" s="3"/>
      <c r="F281" s="3"/>
      <c r="H281" s="3"/>
      <c r="I281" s="3"/>
      <c r="J281" s="3"/>
      <c r="K281" s="3"/>
      <c r="L281" s="3"/>
    </row>
    <row r="282">
      <c r="C282" s="2"/>
      <c r="E282" s="3"/>
      <c r="F282" s="3"/>
      <c r="H282" s="3"/>
      <c r="I282" s="3"/>
      <c r="J282" s="3"/>
      <c r="K282" s="3"/>
      <c r="L282" s="3"/>
    </row>
    <row r="283">
      <c r="C283" s="2"/>
      <c r="E283" s="3"/>
      <c r="F283" s="3"/>
      <c r="H283" s="3"/>
      <c r="I283" s="3"/>
      <c r="J283" s="3"/>
      <c r="K283" s="3"/>
      <c r="L283" s="3"/>
    </row>
    <row r="284">
      <c r="C284" s="2"/>
      <c r="E284" s="3"/>
      <c r="F284" s="3"/>
      <c r="H284" s="3"/>
      <c r="I284" s="3"/>
      <c r="J284" s="3"/>
      <c r="K284" s="3"/>
      <c r="L284" s="3"/>
    </row>
    <row r="285">
      <c r="C285" s="2"/>
      <c r="E285" s="3"/>
      <c r="F285" s="3"/>
      <c r="H285" s="3"/>
      <c r="I285" s="3"/>
      <c r="J285" s="3"/>
      <c r="K285" s="3"/>
      <c r="L285" s="3"/>
    </row>
    <row r="286">
      <c r="C286" s="2"/>
      <c r="E286" s="3"/>
      <c r="F286" s="3"/>
      <c r="H286" s="3"/>
      <c r="I286" s="3"/>
      <c r="J286" s="3"/>
      <c r="K286" s="3"/>
      <c r="L286" s="3"/>
    </row>
    <row r="287">
      <c r="C287" s="2"/>
      <c r="E287" s="3"/>
      <c r="F287" s="3"/>
      <c r="H287" s="3"/>
      <c r="I287" s="3"/>
      <c r="J287" s="3"/>
      <c r="K287" s="3"/>
      <c r="L287" s="3"/>
    </row>
    <row r="288">
      <c r="C288" s="2"/>
      <c r="E288" s="3"/>
      <c r="F288" s="3"/>
      <c r="H288" s="3"/>
      <c r="I288" s="3"/>
      <c r="J288" s="3"/>
      <c r="K288" s="3"/>
      <c r="L288" s="3"/>
    </row>
    <row r="289">
      <c r="C289" s="2"/>
      <c r="E289" s="3"/>
      <c r="F289" s="3"/>
      <c r="H289" s="3"/>
      <c r="I289" s="3"/>
      <c r="J289" s="3"/>
      <c r="K289" s="3"/>
      <c r="L289" s="3"/>
    </row>
    <row r="290">
      <c r="C290" s="2"/>
      <c r="E290" s="3"/>
      <c r="F290" s="3"/>
      <c r="H290" s="3"/>
      <c r="I290" s="3"/>
      <c r="J290" s="3"/>
      <c r="K290" s="3"/>
      <c r="L290" s="3"/>
    </row>
    <row r="291">
      <c r="C291" s="2"/>
      <c r="E291" s="3"/>
      <c r="F291" s="3"/>
      <c r="H291" s="3"/>
      <c r="I291" s="3"/>
      <c r="J291" s="3"/>
      <c r="K291" s="3"/>
      <c r="L291" s="3"/>
    </row>
    <row r="292">
      <c r="C292" s="2"/>
      <c r="E292" s="3"/>
      <c r="F292" s="3"/>
      <c r="H292" s="3"/>
      <c r="I292" s="3"/>
      <c r="J292" s="3"/>
      <c r="K292" s="3"/>
      <c r="L292" s="3"/>
    </row>
    <row r="293">
      <c r="C293" s="2"/>
      <c r="E293" s="3"/>
      <c r="F293" s="3"/>
      <c r="H293" s="3"/>
      <c r="I293" s="3"/>
      <c r="J293" s="3"/>
      <c r="K293" s="3"/>
      <c r="L293" s="3"/>
    </row>
    <row r="294">
      <c r="C294" s="2"/>
      <c r="E294" s="3"/>
      <c r="F294" s="3"/>
      <c r="H294" s="3"/>
      <c r="I294" s="3"/>
      <c r="J294" s="3"/>
      <c r="K294" s="3"/>
      <c r="L294" s="3"/>
    </row>
    <row r="295">
      <c r="C295" s="2"/>
      <c r="E295" s="3"/>
      <c r="F295" s="3"/>
      <c r="H295" s="3"/>
      <c r="I295" s="3"/>
      <c r="J295" s="3"/>
      <c r="K295" s="3"/>
      <c r="L295" s="3"/>
    </row>
    <row r="296">
      <c r="C296" s="2"/>
      <c r="E296" s="3"/>
      <c r="F296" s="3"/>
      <c r="H296" s="3"/>
      <c r="I296" s="3"/>
      <c r="J296" s="3"/>
      <c r="K296" s="3"/>
      <c r="L296" s="3"/>
    </row>
    <row r="297">
      <c r="C297" s="2"/>
      <c r="E297" s="3"/>
      <c r="F297" s="3"/>
      <c r="H297" s="3"/>
      <c r="I297" s="3"/>
      <c r="J297" s="3"/>
      <c r="K297" s="3"/>
      <c r="L297" s="3"/>
    </row>
    <row r="298">
      <c r="C298" s="2"/>
      <c r="E298" s="3"/>
      <c r="F298" s="3"/>
      <c r="H298" s="3"/>
      <c r="I298" s="3"/>
      <c r="J298" s="3"/>
      <c r="K298" s="3"/>
      <c r="L298" s="3"/>
    </row>
    <row r="299">
      <c r="C299" s="2"/>
      <c r="E299" s="3"/>
      <c r="F299" s="3"/>
      <c r="H299" s="3"/>
      <c r="I299" s="3"/>
      <c r="J299" s="3"/>
      <c r="K299" s="3"/>
      <c r="L299" s="3"/>
    </row>
    <row r="300">
      <c r="C300" s="2"/>
      <c r="E300" s="3"/>
      <c r="F300" s="3"/>
      <c r="H300" s="3"/>
      <c r="I300" s="3"/>
      <c r="J300" s="3"/>
      <c r="K300" s="3"/>
      <c r="L300" s="3"/>
    </row>
    <row r="301">
      <c r="C301" s="2"/>
      <c r="E301" s="3"/>
      <c r="F301" s="3"/>
      <c r="H301" s="3"/>
      <c r="I301" s="3"/>
      <c r="J301" s="3"/>
      <c r="K301" s="3"/>
      <c r="L301" s="3"/>
    </row>
    <row r="302">
      <c r="C302" s="2"/>
      <c r="E302" s="3"/>
      <c r="F302" s="3"/>
      <c r="H302" s="3"/>
      <c r="I302" s="3"/>
      <c r="J302" s="3"/>
      <c r="K302" s="3"/>
      <c r="L302" s="3"/>
    </row>
    <row r="303">
      <c r="C303" s="2"/>
      <c r="E303" s="3"/>
      <c r="F303" s="3"/>
      <c r="H303" s="3"/>
      <c r="I303" s="3"/>
      <c r="J303" s="3"/>
      <c r="K303" s="3"/>
      <c r="L303" s="3"/>
    </row>
    <row r="304">
      <c r="C304" s="2"/>
      <c r="E304" s="3"/>
      <c r="F304" s="3"/>
      <c r="H304" s="3"/>
      <c r="I304" s="3"/>
      <c r="J304" s="3"/>
      <c r="K304" s="3"/>
      <c r="L304" s="3"/>
    </row>
    <row r="305">
      <c r="C305" s="2"/>
      <c r="E305" s="3"/>
      <c r="F305" s="3"/>
      <c r="H305" s="3"/>
      <c r="I305" s="3"/>
      <c r="J305" s="3"/>
      <c r="K305" s="3"/>
      <c r="L305" s="3"/>
    </row>
    <row r="306">
      <c r="C306" s="2"/>
      <c r="E306" s="3"/>
      <c r="F306" s="3"/>
      <c r="H306" s="3"/>
      <c r="I306" s="3"/>
      <c r="J306" s="3"/>
      <c r="K306" s="3"/>
      <c r="L306" s="3"/>
    </row>
    <row r="307">
      <c r="C307" s="2"/>
      <c r="E307" s="3"/>
      <c r="F307" s="3"/>
      <c r="H307" s="3"/>
      <c r="I307" s="3"/>
      <c r="J307" s="3"/>
      <c r="K307" s="3"/>
      <c r="L307" s="3"/>
    </row>
    <row r="308">
      <c r="C308" s="2"/>
      <c r="E308" s="3"/>
      <c r="F308" s="3"/>
      <c r="H308" s="3"/>
      <c r="I308" s="3"/>
      <c r="J308" s="3"/>
      <c r="K308" s="3"/>
      <c r="L308" s="3"/>
    </row>
    <row r="309">
      <c r="C309" s="2"/>
      <c r="E309" s="3"/>
      <c r="F309" s="3"/>
      <c r="H309" s="3"/>
      <c r="I309" s="3"/>
      <c r="J309" s="3"/>
      <c r="K309" s="3"/>
      <c r="L309" s="3"/>
    </row>
    <row r="310">
      <c r="C310" s="2"/>
      <c r="E310" s="3"/>
      <c r="F310" s="3"/>
      <c r="H310" s="3"/>
      <c r="I310" s="3"/>
      <c r="J310" s="3"/>
      <c r="K310" s="3"/>
      <c r="L310" s="3"/>
    </row>
    <row r="311">
      <c r="C311" s="2"/>
      <c r="E311" s="3"/>
      <c r="F311" s="3"/>
      <c r="H311" s="3"/>
      <c r="I311" s="3"/>
      <c r="J311" s="3"/>
      <c r="K311" s="3"/>
      <c r="L311" s="3"/>
    </row>
    <row r="312">
      <c r="C312" s="2"/>
      <c r="E312" s="3"/>
      <c r="F312" s="3"/>
      <c r="H312" s="3"/>
      <c r="I312" s="3"/>
      <c r="J312" s="3"/>
      <c r="K312" s="3"/>
      <c r="L312" s="3"/>
    </row>
    <row r="313">
      <c r="C313" s="2"/>
      <c r="E313" s="3"/>
      <c r="F313" s="3"/>
      <c r="H313" s="3"/>
      <c r="I313" s="3"/>
      <c r="J313" s="3"/>
      <c r="K313" s="3"/>
      <c r="L313" s="3"/>
    </row>
    <row r="314">
      <c r="C314" s="2"/>
      <c r="E314" s="3"/>
      <c r="F314" s="3"/>
      <c r="H314" s="3"/>
      <c r="I314" s="3"/>
      <c r="J314" s="3"/>
      <c r="K314" s="3"/>
      <c r="L314" s="3"/>
    </row>
    <row r="315">
      <c r="C315" s="2"/>
      <c r="E315" s="3"/>
      <c r="F315" s="3"/>
      <c r="H315" s="3"/>
      <c r="I315" s="3"/>
      <c r="J315" s="3"/>
      <c r="K315" s="3"/>
      <c r="L315" s="3"/>
    </row>
    <row r="316">
      <c r="C316" s="2"/>
      <c r="E316" s="3"/>
      <c r="F316" s="3"/>
      <c r="H316" s="3"/>
      <c r="I316" s="3"/>
      <c r="J316" s="3"/>
      <c r="K316" s="3"/>
      <c r="L316" s="3"/>
    </row>
    <row r="317">
      <c r="C317" s="2"/>
      <c r="E317" s="3"/>
      <c r="F317" s="3"/>
      <c r="H317" s="3"/>
      <c r="I317" s="3"/>
      <c r="J317" s="3"/>
      <c r="K317" s="3"/>
      <c r="L317" s="3"/>
    </row>
    <row r="318">
      <c r="C318" s="2"/>
      <c r="E318" s="3"/>
      <c r="F318" s="3"/>
      <c r="H318" s="3"/>
      <c r="I318" s="3"/>
      <c r="J318" s="3"/>
      <c r="K318" s="3"/>
      <c r="L318" s="3"/>
    </row>
    <row r="319">
      <c r="C319" s="2"/>
      <c r="E319" s="3"/>
      <c r="F319" s="3"/>
      <c r="H319" s="3"/>
      <c r="I319" s="3"/>
      <c r="J319" s="3"/>
      <c r="K319" s="3"/>
      <c r="L319" s="3"/>
    </row>
    <row r="320">
      <c r="C320" s="2"/>
      <c r="E320" s="3"/>
      <c r="F320" s="3"/>
      <c r="H320" s="3"/>
      <c r="I320" s="3"/>
      <c r="J320" s="3"/>
      <c r="K320" s="3"/>
      <c r="L320" s="3"/>
    </row>
    <row r="321">
      <c r="C321" s="2"/>
      <c r="E321" s="3"/>
      <c r="F321" s="3"/>
      <c r="H321" s="3"/>
      <c r="I321" s="3"/>
      <c r="J321" s="3"/>
      <c r="K321" s="3"/>
      <c r="L321" s="3"/>
    </row>
    <row r="322">
      <c r="C322" s="2"/>
      <c r="E322" s="3"/>
      <c r="F322" s="3"/>
      <c r="H322" s="3"/>
      <c r="I322" s="3"/>
      <c r="J322" s="3"/>
      <c r="K322" s="3"/>
      <c r="L322" s="3"/>
    </row>
    <row r="323">
      <c r="C323" s="2"/>
      <c r="E323" s="3"/>
      <c r="F323" s="3"/>
      <c r="H323" s="3"/>
      <c r="I323" s="3"/>
      <c r="J323" s="3"/>
      <c r="K323" s="3"/>
      <c r="L323" s="3"/>
    </row>
    <row r="324">
      <c r="C324" s="2"/>
      <c r="E324" s="3"/>
      <c r="F324" s="3"/>
      <c r="H324" s="3"/>
      <c r="I324" s="3"/>
      <c r="J324" s="3"/>
      <c r="K324" s="3"/>
      <c r="L324" s="3"/>
    </row>
    <row r="325">
      <c r="C325" s="2"/>
      <c r="E325" s="3"/>
      <c r="F325" s="3"/>
      <c r="H325" s="3"/>
      <c r="I325" s="3"/>
      <c r="J325" s="3"/>
      <c r="K325" s="3"/>
      <c r="L325" s="3"/>
    </row>
    <row r="326">
      <c r="C326" s="2"/>
      <c r="E326" s="3"/>
      <c r="F326" s="3"/>
      <c r="H326" s="3"/>
      <c r="I326" s="3"/>
      <c r="J326" s="3"/>
      <c r="K326" s="3"/>
      <c r="L326" s="3"/>
    </row>
    <row r="327">
      <c r="C327" s="2"/>
      <c r="E327" s="3"/>
      <c r="F327" s="3"/>
      <c r="H327" s="3"/>
      <c r="I327" s="3"/>
      <c r="J327" s="3"/>
      <c r="K327" s="3"/>
      <c r="L327" s="3"/>
    </row>
    <row r="328">
      <c r="C328" s="2"/>
      <c r="E328" s="3"/>
      <c r="F328" s="3"/>
      <c r="G328" s="61"/>
      <c r="I328" s="3"/>
      <c r="J328" s="3"/>
      <c r="K328" s="3"/>
      <c r="L328" s="3"/>
      <c r="M328" s="3"/>
    </row>
    <row r="329">
      <c r="C329" s="2"/>
      <c r="E329" s="3"/>
      <c r="F329" s="3"/>
      <c r="G329" s="61"/>
      <c r="I329" s="3"/>
      <c r="J329" s="3"/>
      <c r="K329" s="3"/>
      <c r="L329" s="3"/>
      <c r="M329" s="3"/>
    </row>
    <row r="330">
      <c r="C330" s="2"/>
      <c r="E330" s="3"/>
      <c r="F330" s="3"/>
      <c r="G330" s="61"/>
      <c r="I330" s="3"/>
      <c r="J330" s="3"/>
      <c r="K330" s="3"/>
      <c r="L330" s="3"/>
      <c r="M330" s="3"/>
    </row>
    <row r="331">
      <c r="C331" s="2"/>
      <c r="E331" s="3"/>
      <c r="F331" s="3"/>
      <c r="G331" s="61"/>
      <c r="I331" s="3"/>
      <c r="J331" s="3"/>
      <c r="K331" s="3"/>
      <c r="L331" s="3"/>
      <c r="M331" s="3"/>
    </row>
    <row r="332">
      <c r="C332" s="2"/>
      <c r="E332" s="3"/>
      <c r="F332" s="3"/>
      <c r="G332" s="61"/>
      <c r="I332" s="3"/>
      <c r="J332" s="3"/>
      <c r="K332" s="3"/>
      <c r="L332" s="3"/>
      <c r="M332" s="3"/>
    </row>
    <row r="333">
      <c r="C333" s="2"/>
      <c r="E333" s="3"/>
      <c r="F333" s="3"/>
      <c r="G333" s="61"/>
      <c r="I333" s="3"/>
      <c r="J333" s="3"/>
      <c r="K333" s="3"/>
      <c r="L333" s="3"/>
      <c r="M333" s="3"/>
    </row>
    <row r="334">
      <c r="C334" s="2"/>
      <c r="E334" s="3"/>
      <c r="F334" s="3"/>
      <c r="G334" s="61"/>
      <c r="I334" s="3"/>
      <c r="J334" s="3"/>
      <c r="K334" s="3"/>
      <c r="L334" s="3"/>
      <c r="M334" s="3"/>
    </row>
    <row r="335">
      <c r="C335" s="2"/>
      <c r="E335" s="3"/>
      <c r="F335" s="3"/>
      <c r="G335" s="61"/>
      <c r="I335" s="3"/>
      <c r="J335" s="3"/>
      <c r="K335" s="3"/>
      <c r="L335" s="3"/>
      <c r="M335" s="3"/>
    </row>
    <row r="336">
      <c r="C336" s="2"/>
      <c r="E336" s="3"/>
      <c r="F336" s="3"/>
      <c r="G336" s="61"/>
      <c r="I336" s="3"/>
      <c r="J336" s="3"/>
      <c r="K336" s="3"/>
      <c r="L336" s="3"/>
      <c r="M336" s="3"/>
    </row>
    <row r="337">
      <c r="C337" s="2"/>
      <c r="E337" s="3"/>
      <c r="F337" s="3"/>
      <c r="G337" s="61"/>
      <c r="I337" s="3"/>
      <c r="J337" s="3"/>
      <c r="K337" s="3"/>
      <c r="L337" s="3"/>
      <c r="M337" s="3"/>
    </row>
    <row r="338">
      <c r="C338" s="2"/>
      <c r="E338" s="3"/>
      <c r="F338" s="3"/>
      <c r="G338" s="61"/>
      <c r="I338" s="3"/>
      <c r="J338" s="3"/>
      <c r="K338" s="3"/>
      <c r="L338" s="3"/>
      <c r="M338" s="3"/>
    </row>
    <row r="339">
      <c r="C339" s="2"/>
      <c r="E339" s="3"/>
      <c r="F339" s="3"/>
      <c r="G339" s="61"/>
      <c r="I339" s="3"/>
      <c r="J339" s="3"/>
      <c r="K339" s="3"/>
      <c r="L339" s="3"/>
      <c r="M339" s="3"/>
    </row>
    <row r="340">
      <c r="C340" s="2"/>
      <c r="E340" s="3"/>
      <c r="F340" s="3"/>
      <c r="G340" s="61"/>
      <c r="I340" s="3"/>
      <c r="J340" s="3"/>
      <c r="K340" s="3"/>
      <c r="L340" s="3"/>
      <c r="M340" s="3"/>
    </row>
    <row r="341">
      <c r="C341" s="2"/>
      <c r="E341" s="3"/>
      <c r="F341" s="3"/>
      <c r="G341" s="61"/>
      <c r="I341" s="3"/>
      <c r="J341" s="3"/>
      <c r="K341" s="3"/>
      <c r="L341" s="3"/>
      <c r="M341" s="3"/>
    </row>
    <row r="342">
      <c r="C342" s="2"/>
      <c r="E342" s="3"/>
      <c r="F342" s="3"/>
      <c r="G342" s="61"/>
      <c r="I342" s="3"/>
      <c r="J342" s="3"/>
      <c r="K342" s="3"/>
      <c r="L342" s="3"/>
      <c r="M342" s="3"/>
    </row>
    <row r="343">
      <c r="C343" s="2"/>
      <c r="E343" s="3"/>
      <c r="F343" s="3"/>
      <c r="G343" s="61"/>
      <c r="I343" s="3"/>
      <c r="J343" s="3"/>
      <c r="K343" s="3"/>
      <c r="L343" s="3"/>
      <c r="M343" s="3"/>
    </row>
    <row r="344">
      <c r="C344" s="2"/>
      <c r="E344" s="3"/>
      <c r="F344" s="3"/>
      <c r="G344" s="61"/>
      <c r="I344" s="3"/>
      <c r="J344" s="3"/>
      <c r="K344" s="3"/>
      <c r="L344" s="3"/>
      <c r="M344" s="3"/>
    </row>
    <row r="345">
      <c r="C345" s="2"/>
      <c r="E345" s="3"/>
      <c r="F345" s="3"/>
      <c r="G345" s="61"/>
      <c r="I345" s="3"/>
      <c r="J345" s="3"/>
      <c r="K345" s="3"/>
      <c r="L345" s="3"/>
      <c r="M345" s="3"/>
    </row>
    <row r="346">
      <c r="C346" s="2"/>
      <c r="E346" s="3"/>
      <c r="F346" s="3"/>
      <c r="G346" s="61"/>
      <c r="I346" s="3"/>
      <c r="J346" s="3"/>
      <c r="K346" s="3"/>
      <c r="L346" s="3"/>
      <c r="M346" s="3"/>
    </row>
    <row r="347">
      <c r="C347" s="2"/>
      <c r="E347" s="3"/>
      <c r="F347" s="3"/>
      <c r="G347" s="61"/>
      <c r="I347" s="3"/>
      <c r="J347" s="3"/>
      <c r="K347" s="3"/>
      <c r="L347" s="3"/>
      <c r="M347" s="3"/>
    </row>
    <row r="348">
      <c r="C348" s="2"/>
      <c r="E348" s="3"/>
      <c r="F348" s="3"/>
      <c r="G348" s="61"/>
      <c r="I348" s="3"/>
      <c r="J348" s="3"/>
      <c r="K348" s="3"/>
      <c r="L348" s="3"/>
      <c r="M348" s="3"/>
    </row>
    <row r="349">
      <c r="C349" s="2"/>
      <c r="E349" s="3"/>
      <c r="F349" s="3"/>
      <c r="G349" s="61"/>
      <c r="I349" s="3"/>
      <c r="J349" s="3"/>
      <c r="K349" s="3"/>
      <c r="L349" s="3"/>
      <c r="M349" s="3"/>
    </row>
    <row r="350">
      <c r="C350" s="2"/>
      <c r="E350" s="3"/>
      <c r="F350" s="3"/>
      <c r="G350" s="61"/>
      <c r="I350" s="3"/>
      <c r="J350" s="3"/>
      <c r="K350" s="3"/>
      <c r="L350" s="3"/>
      <c r="M350" s="3"/>
    </row>
    <row r="351">
      <c r="C351" s="2"/>
      <c r="E351" s="3"/>
      <c r="F351" s="3"/>
      <c r="G351" s="61"/>
      <c r="I351" s="3"/>
      <c r="J351" s="3"/>
      <c r="K351" s="3"/>
      <c r="L351" s="3"/>
      <c r="M351" s="3"/>
    </row>
    <row r="352">
      <c r="C352" s="2"/>
      <c r="E352" s="3"/>
      <c r="F352" s="3"/>
      <c r="G352" s="61"/>
      <c r="I352" s="3"/>
      <c r="J352" s="3"/>
      <c r="K352" s="3"/>
      <c r="L352" s="3"/>
      <c r="M352" s="3"/>
    </row>
    <row r="353">
      <c r="C353" s="2"/>
      <c r="E353" s="3"/>
      <c r="F353" s="3"/>
      <c r="G353" s="61"/>
      <c r="I353" s="3"/>
      <c r="J353" s="3"/>
      <c r="K353" s="3"/>
      <c r="L353" s="3"/>
      <c r="M353" s="3"/>
    </row>
    <row r="354">
      <c r="C354" s="2"/>
      <c r="E354" s="3"/>
      <c r="F354" s="3"/>
      <c r="G354" s="61"/>
      <c r="I354" s="3"/>
      <c r="J354" s="3"/>
      <c r="K354" s="3"/>
      <c r="L354" s="3"/>
      <c r="M354" s="3"/>
    </row>
    <row r="355">
      <c r="C355" s="2"/>
      <c r="E355" s="3"/>
      <c r="F355" s="3"/>
      <c r="G355" s="61"/>
      <c r="I355" s="3"/>
      <c r="J355" s="3"/>
      <c r="K355" s="3"/>
      <c r="L355" s="3"/>
      <c r="M355" s="3"/>
    </row>
    <row r="356">
      <c r="C356" s="2"/>
      <c r="E356" s="3"/>
      <c r="F356" s="3"/>
      <c r="G356" s="61"/>
      <c r="I356" s="3"/>
      <c r="J356" s="3"/>
      <c r="K356" s="3"/>
      <c r="L356" s="3"/>
      <c r="M356" s="3"/>
    </row>
    <row r="357">
      <c r="C357" s="2"/>
      <c r="E357" s="3"/>
      <c r="F357" s="3"/>
      <c r="G357" s="61"/>
      <c r="I357" s="3"/>
      <c r="J357" s="3"/>
      <c r="K357" s="3"/>
      <c r="L357" s="3"/>
      <c r="M357" s="3"/>
    </row>
    <row r="358">
      <c r="C358" s="2"/>
      <c r="E358" s="3"/>
      <c r="F358" s="3"/>
      <c r="G358" s="61"/>
      <c r="I358" s="3"/>
      <c r="J358" s="3"/>
      <c r="K358" s="3"/>
      <c r="L358" s="3"/>
      <c r="M358" s="3"/>
    </row>
    <row r="359">
      <c r="C359" s="2"/>
      <c r="E359" s="3"/>
      <c r="F359" s="3"/>
      <c r="G359" s="61"/>
      <c r="I359" s="3"/>
      <c r="J359" s="3"/>
      <c r="K359" s="3"/>
      <c r="L359" s="3"/>
      <c r="M359" s="3"/>
    </row>
    <row r="360">
      <c r="C360" s="2"/>
      <c r="E360" s="3"/>
      <c r="F360" s="3"/>
      <c r="G360" s="61"/>
      <c r="I360" s="3"/>
      <c r="J360" s="3"/>
      <c r="K360" s="3"/>
      <c r="L360" s="3"/>
      <c r="M360" s="3"/>
    </row>
    <row r="361">
      <c r="C361" s="2"/>
      <c r="E361" s="3"/>
      <c r="F361" s="3"/>
      <c r="G361" s="61"/>
      <c r="I361" s="3"/>
      <c r="J361" s="3"/>
      <c r="K361" s="3"/>
      <c r="L361" s="3"/>
      <c r="M361" s="3"/>
    </row>
    <row r="362">
      <c r="C362" s="2"/>
      <c r="E362" s="3"/>
      <c r="F362" s="3"/>
      <c r="G362" s="61"/>
      <c r="I362" s="3"/>
      <c r="J362" s="3"/>
      <c r="K362" s="3"/>
      <c r="L362" s="3"/>
      <c r="M362" s="3"/>
    </row>
    <row r="363">
      <c r="C363" s="2"/>
      <c r="E363" s="3"/>
      <c r="F363" s="3"/>
      <c r="G363" s="61"/>
      <c r="I363" s="3"/>
      <c r="J363" s="3"/>
      <c r="K363" s="3"/>
      <c r="L363" s="3"/>
      <c r="M363" s="3"/>
    </row>
    <row r="364">
      <c r="C364" s="2"/>
      <c r="E364" s="3"/>
      <c r="F364" s="3"/>
      <c r="G364" s="61"/>
      <c r="I364" s="3"/>
      <c r="J364" s="3"/>
      <c r="K364" s="3"/>
      <c r="L364" s="3"/>
      <c r="M364" s="3"/>
    </row>
    <row r="365">
      <c r="C365" s="2"/>
      <c r="E365" s="3"/>
      <c r="F365" s="3"/>
      <c r="G365" s="61"/>
      <c r="I365" s="3"/>
      <c r="J365" s="3"/>
      <c r="K365" s="3"/>
      <c r="L365" s="3"/>
      <c r="M365" s="3"/>
    </row>
    <row r="366">
      <c r="C366" s="2"/>
      <c r="E366" s="3"/>
      <c r="F366" s="3"/>
      <c r="G366" s="61"/>
      <c r="I366" s="3"/>
      <c r="J366" s="3"/>
      <c r="K366" s="3"/>
      <c r="L366" s="3"/>
      <c r="M366" s="3"/>
    </row>
    <row r="367">
      <c r="C367" s="2"/>
      <c r="E367" s="3"/>
      <c r="F367" s="3"/>
      <c r="G367" s="61"/>
      <c r="I367" s="3"/>
      <c r="J367" s="3"/>
      <c r="K367" s="3"/>
      <c r="L367" s="3"/>
      <c r="M367" s="3"/>
    </row>
    <row r="368">
      <c r="C368" s="2"/>
      <c r="E368" s="3"/>
      <c r="F368" s="3"/>
      <c r="G368" s="61"/>
      <c r="I368" s="3"/>
      <c r="J368" s="3"/>
      <c r="K368" s="3"/>
      <c r="L368" s="3"/>
      <c r="M368" s="3"/>
    </row>
    <row r="369">
      <c r="C369" s="2"/>
      <c r="E369" s="3"/>
      <c r="F369" s="3"/>
      <c r="G369" s="61"/>
      <c r="I369" s="3"/>
      <c r="J369" s="3"/>
      <c r="K369" s="3"/>
      <c r="L369" s="3"/>
      <c r="M369" s="3"/>
    </row>
    <row r="370">
      <c r="C370" s="2"/>
      <c r="E370" s="3"/>
      <c r="F370" s="3"/>
      <c r="G370" s="61"/>
      <c r="I370" s="3"/>
      <c r="J370" s="3"/>
      <c r="K370" s="3"/>
      <c r="L370" s="3"/>
      <c r="M370" s="3"/>
    </row>
    <row r="371">
      <c r="C371" s="2"/>
      <c r="E371" s="3"/>
      <c r="F371" s="3"/>
      <c r="G371" s="61"/>
      <c r="I371" s="3"/>
      <c r="J371" s="3"/>
      <c r="K371" s="3"/>
      <c r="L371" s="3"/>
      <c r="M371" s="3"/>
    </row>
    <row r="372">
      <c r="C372" s="2"/>
      <c r="E372" s="3"/>
      <c r="F372" s="3"/>
      <c r="G372" s="61"/>
      <c r="I372" s="3"/>
      <c r="J372" s="3"/>
      <c r="K372" s="3"/>
      <c r="L372" s="3"/>
      <c r="M372" s="3"/>
    </row>
    <row r="373">
      <c r="C373" s="2"/>
      <c r="E373" s="3"/>
      <c r="F373" s="3"/>
      <c r="G373" s="61"/>
      <c r="I373" s="3"/>
      <c r="J373" s="3"/>
      <c r="K373" s="3"/>
      <c r="L373" s="3"/>
      <c r="M373" s="3"/>
    </row>
    <row r="374">
      <c r="C374" s="2"/>
      <c r="E374" s="3"/>
      <c r="F374" s="3"/>
      <c r="G374" s="61"/>
      <c r="I374" s="3"/>
      <c r="J374" s="3"/>
      <c r="K374" s="3"/>
      <c r="L374" s="3"/>
      <c r="M374" s="3"/>
    </row>
    <row r="375">
      <c r="C375" s="2"/>
      <c r="E375" s="3"/>
      <c r="F375" s="3"/>
      <c r="G375" s="61"/>
      <c r="I375" s="3"/>
      <c r="J375" s="3"/>
      <c r="K375" s="3"/>
      <c r="L375" s="3"/>
      <c r="M375" s="3"/>
    </row>
    <row r="376">
      <c r="C376" s="2"/>
      <c r="E376" s="3"/>
      <c r="F376" s="3"/>
      <c r="G376" s="61"/>
      <c r="I376" s="3"/>
      <c r="J376" s="3"/>
      <c r="K376" s="3"/>
      <c r="L376" s="3"/>
      <c r="M376" s="3"/>
    </row>
    <row r="377">
      <c r="C377" s="2"/>
      <c r="E377" s="3"/>
      <c r="F377" s="3"/>
      <c r="G377" s="61"/>
      <c r="I377" s="3"/>
      <c r="J377" s="3"/>
      <c r="K377" s="3"/>
      <c r="L377" s="3"/>
      <c r="M377" s="3"/>
    </row>
    <row r="378">
      <c r="C378" s="2"/>
      <c r="E378" s="3"/>
      <c r="F378" s="3"/>
      <c r="G378" s="61"/>
      <c r="I378" s="3"/>
      <c r="J378" s="3"/>
      <c r="K378" s="3"/>
      <c r="L378" s="3"/>
      <c r="M378" s="3"/>
    </row>
    <row r="379">
      <c r="C379" s="2"/>
      <c r="E379" s="3"/>
      <c r="F379" s="3"/>
      <c r="G379" s="61"/>
      <c r="I379" s="3"/>
      <c r="J379" s="3"/>
      <c r="K379" s="3"/>
      <c r="L379" s="3"/>
      <c r="M379" s="3"/>
    </row>
    <row r="380">
      <c r="C380" s="2"/>
      <c r="E380" s="3"/>
      <c r="F380" s="3"/>
      <c r="G380" s="61"/>
      <c r="I380" s="3"/>
      <c r="J380" s="3"/>
      <c r="K380" s="3"/>
      <c r="L380" s="3"/>
      <c r="M380" s="3"/>
    </row>
    <row r="381">
      <c r="C381" s="2"/>
      <c r="E381" s="3"/>
      <c r="F381" s="3"/>
      <c r="G381" s="61"/>
      <c r="I381" s="3"/>
      <c r="J381" s="3"/>
      <c r="K381" s="3"/>
      <c r="L381" s="3"/>
      <c r="M381" s="3"/>
    </row>
    <row r="382">
      <c r="C382" s="2"/>
      <c r="E382" s="3"/>
      <c r="F382" s="3"/>
      <c r="G382" s="61"/>
      <c r="I382" s="3"/>
      <c r="J382" s="3"/>
      <c r="K382" s="3"/>
      <c r="L382" s="3"/>
      <c r="M382" s="3"/>
    </row>
    <row r="383">
      <c r="C383" s="2"/>
      <c r="E383" s="3"/>
      <c r="F383" s="3"/>
      <c r="G383" s="61"/>
      <c r="I383" s="3"/>
      <c r="J383" s="3"/>
      <c r="K383" s="3"/>
      <c r="L383" s="3"/>
      <c r="M383" s="3"/>
    </row>
    <row r="384">
      <c r="C384" s="2"/>
      <c r="E384" s="3"/>
      <c r="F384" s="3"/>
      <c r="G384" s="61"/>
      <c r="I384" s="3"/>
      <c r="J384" s="3"/>
      <c r="K384" s="3"/>
      <c r="L384" s="3"/>
      <c r="M384" s="3"/>
    </row>
    <row r="385">
      <c r="C385" s="2"/>
      <c r="E385" s="3"/>
      <c r="F385" s="3"/>
      <c r="G385" s="61"/>
      <c r="I385" s="3"/>
      <c r="J385" s="3"/>
      <c r="K385" s="3"/>
      <c r="L385" s="3"/>
      <c r="M385" s="3"/>
    </row>
    <row r="386">
      <c r="C386" s="2"/>
      <c r="E386" s="3"/>
      <c r="F386" s="3"/>
      <c r="G386" s="61"/>
      <c r="I386" s="3"/>
      <c r="J386" s="3"/>
      <c r="K386" s="3"/>
      <c r="L386" s="3"/>
      <c r="M386" s="3"/>
    </row>
    <row r="387">
      <c r="C387" s="2"/>
      <c r="E387" s="3"/>
      <c r="F387" s="3"/>
      <c r="G387" s="61"/>
      <c r="I387" s="3"/>
      <c r="J387" s="3"/>
      <c r="K387" s="3"/>
      <c r="L387" s="3"/>
      <c r="M387" s="3"/>
    </row>
    <row r="388">
      <c r="C388" s="2"/>
      <c r="E388" s="3"/>
      <c r="F388" s="3"/>
      <c r="G388" s="61"/>
      <c r="I388" s="3"/>
      <c r="J388" s="3"/>
      <c r="K388" s="3"/>
      <c r="L388" s="3"/>
      <c r="M388" s="3"/>
    </row>
    <row r="389">
      <c r="C389" s="2"/>
      <c r="E389" s="3"/>
      <c r="F389" s="3"/>
      <c r="G389" s="61"/>
      <c r="I389" s="3"/>
      <c r="J389" s="3"/>
      <c r="K389" s="3"/>
      <c r="L389" s="3"/>
      <c r="M389" s="3"/>
    </row>
    <row r="390">
      <c r="C390" s="2"/>
      <c r="E390" s="3"/>
      <c r="F390" s="3"/>
      <c r="G390" s="61"/>
      <c r="I390" s="3"/>
      <c r="J390" s="3"/>
      <c r="K390" s="3"/>
      <c r="L390" s="3"/>
      <c r="M390" s="3"/>
    </row>
    <row r="391">
      <c r="C391" s="2"/>
      <c r="E391" s="3"/>
      <c r="F391" s="3"/>
      <c r="G391" s="61"/>
      <c r="I391" s="3"/>
      <c r="J391" s="3"/>
      <c r="K391" s="3"/>
      <c r="L391" s="3"/>
      <c r="M391" s="3"/>
    </row>
    <row r="392">
      <c r="C392" s="2"/>
      <c r="E392" s="3"/>
      <c r="F392" s="3"/>
      <c r="G392" s="61"/>
      <c r="I392" s="3"/>
      <c r="J392" s="3"/>
      <c r="K392" s="3"/>
      <c r="L392" s="3"/>
      <c r="M392" s="3"/>
    </row>
    <row r="393">
      <c r="C393" s="2"/>
      <c r="E393" s="3"/>
      <c r="F393" s="3"/>
      <c r="G393" s="61"/>
      <c r="I393" s="3"/>
      <c r="J393" s="3"/>
      <c r="K393" s="3"/>
      <c r="L393" s="3"/>
      <c r="M393" s="3"/>
    </row>
    <row r="394">
      <c r="C394" s="2"/>
      <c r="E394" s="3"/>
      <c r="F394" s="3"/>
      <c r="G394" s="61"/>
      <c r="I394" s="3"/>
      <c r="J394" s="3"/>
      <c r="K394" s="3"/>
      <c r="L394" s="3"/>
      <c r="M394" s="3"/>
    </row>
    <row r="395">
      <c r="C395" s="2"/>
      <c r="E395" s="3"/>
      <c r="F395" s="3"/>
      <c r="G395" s="61"/>
      <c r="I395" s="3"/>
      <c r="J395" s="3"/>
      <c r="K395" s="3"/>
      <c r="L395" s="3"/>
      <c r="M395" s="3"/>
    </row>
    <row r="396">
      <c r="C396" s="2"/>
      <c r="E396" s="3"/>
      <c r="F396" s="3"/>
      <c r="G396" s="61"/>
      <c r="I396" s="3"/>
      <c r="J396" s="3"/>
      <c r="K396" s="3"/>
      <c r="L396" s="3"/>
      <c r="M396" s="3"/>
    </row>
    <row r="397">
      <c r="C397" s="2"/>
      <c r="E397" s="3"/>
      <c r="F397" s="3"/>
      <c r="G397" s="61"/>
      <c r="I397" s="3"/>
      <c r="J397" s="3"/>
      <c r="K397" s="3"/>
      <c r="L397" s="3"/>
      <c r="M397" s="3"/>
    </row>
    <row r="398">
      <c r="C398" s="2"/>
      <c r="E398" s="3"/>
      <c r="F398" s="3"/>
      <c r="G398" s="61"/>
      <c r="I398" s="3"/>
      <c r="J398" s="3"/>
      <c r="K398" s="3"/>
      <c r="L398" s="3"/>
      <c r="M398" s="3"/>
    </row>
    <row r="399">
      <c r="C399" s="2"/>
      <c r="E399" s="3"/>
      <c r="F399" s="3"/>
      <c r="G399" s="61"/>
      <c r="I399" s="3"/>
      <c r="J399" s="3"/>
      <c r="K399" s="3"/>
      <c r="L399" s="3"/>
      <c r="M399" s="3"/>
    </row>
    <row r="400">
      <c r="C400" s="2"/>
      <c r="E400" s="3"/>
      <c r="F400" s="3"/>
      <c r="G400" s="61"/>
      <c r="I400" s="3"/>
      <c r="J400" s="3"/>
      <c r="K400" s="3"/>
      <c r="L400" s="3"/>
      <c r="M400" s="3"/>
    </row>
    <row r="401">
      <c r="C401" s="2"/>
      <c r="E401" s="3"/>
      <c r="F401" s="3"/>
      <c r="G401" s="61"/>
      <c r="I401" s="3"/>
      <c r="J401" s="3"/>
      <c r="K401" s="3"/>
      <c r="L401" s="3"/>
      <c r="M401" s="3"/>
    </row>
    <row r="402">
      <c r="C402" s="2"/>
      <c r="E402" s="3"/>
      <c r="F402" s="3"/>
      <c r="G402" s="61"/>
      <c r="I402" s="3"/>
      <c r="J402" s="3"/>
      <c r="K402" s="3"/>
      <c r="L402" s="3"/>
      <c r="M402" s="3"/>
    </row>
    <row r="403">
      <c r="C403" s="2"/>
      <c r="E403" s="3"/>
      <c r="F403" s="3"/>
      <c r="G403" s="61"/>
      <c r="I403" s="3"/>
      <c r="J403" s="3"/>
      <c r="K403" s="3"/>
      <c r="L403" s="3"/>
      <c r="M403" s="3"/>
    </row>
    <row r="404">
      <c r="C404" s="2"/>
      <c r="E404" s="3"/>
      <c r="F404" s="3"/>
      <c r="G404" s="61"/>
      <c r="I404" s="3"/>
      <c r="J404" s="3"/>
      <c r="K404" s="3"/>
      <c r="L404" s="3"/>
      <c r="M404" s="3"/>
    </row>
    <row r="405">
      <c r="C405" s="2"/>
      <c r="E405" s="3"/>
      <c r="F405" s="3"/>
      <c r="G405" s="61"/>
      <c r="I405" s="3"/>
      <c r="J405" s="3"/>
      <c r="K405" s="3"/>
      <c r="L405" s="3"/>
      <c r="M405" s="3"/>
    </row>
    <row r="406">
      <c r="C406" s="2"/>
      <c r="E406" s="3"/>
      <c r="F406" s="3"/>
      <c r="G406" s="61"/>
      <c r="I406" s="3"/>
      <c r="J406" s="3"/>
      <c r="K406" s="3"/>
      <c r="L406" s="3"/>
      <c r="M406" s="3"/>
    </row>
    <row r="407">
      <c r="C407" s="2"/>
      <c r="E407" s="3"/>
      <c r="F407" s="3"/>
      <c r="G407" s="61"/>
      <c r="I407" s="3"/>
      <c r="J407" s="3"/>
      <c r="K407" s="3"/>
      <c r="L407" s="3"/>
      <c r="M407" s="3"/>
    </row>
    <row r="408">
      <c r="C408" s="2"/>
      <c r="E408" s="3"/>
      <c r="F408" s="3"/>
      <c r="G408" s="61"/>
      <c r="I408" s="3"/>
      <c r="J408" s="3"/>
      <c r="K408" s="3"/>
      <c r="L408" s="3"/>
      <c r="M408" s="3"/>
    </row>
    <row r="409">
      <c r="C409" s="2"/>
      <c r="E409" s="3"/>
      <c r="F409" s="3"/>
      <c r="G409" s="61"/>
      <c r="I409" s="3"/>
      <c r="J409" s="3"/>
      <c r="K409" s="3"/>
      <c r="L409" s="3"/>
      <c r="M409" s="3"/>
    </row>
    <row r="410">
      <c r="C410" s="2"/>
      <c r="E410" s="3"/>
      <c r="F410" s="3"/>
      <c r="G410" s="61"/>
      <c r="I410" s="3"/>
      <c r="J410" s="3"/>
      <c r="K410" s="3"/>
      <c r="L410" s="3"/>
      <c r="M410" s="3"/>
    </row>
    <row r="411">
      <c r="C411" s="2"/>
      <c r="E411" s="3"/>
      <c r="F411" s="3"/>
      <c r="G411" s="61"/>
      <c r="I411" s="3"/>
      <c r="J411" s="3"/>
      <c r="K411" s="3"/>
      <c r="L411" s="3"/>
      <c r="M411" s="3"/>
    </row>
    <row r="412">
      <c r="C412" s="2"/>
      <c r="E412" s="3"/>
      <c r="F412" s="3"/>
      <c r="G412" s="61"/>
      <c r="I412" s="3"/>
      <c r="J412" s="3"/>
      <c r="K412" s="3"/>
      <c r="L412" s="3"/>
      <c r="M412" s="3"/>
    </row>
    <row r="413">
      <c r="C413" s="2"/>
      <c r="E413" s="3"/>
      <c r="F413" s="3"/>
      <c r="G413" s="61"/>
      <c r="I413" s="3"/>
      <c r="J413" s="3"/>
      <c r="K413" s="3"/>
      <c r="L413" s="3"/>
      <c r="M413" s="3"/>
    </row>
    <row r="414">
      <c r="C414" s="2"/>
      <c r="E414" s="3"/>
      <c r="F414" s="3"/>
      <c r="G414" s="61"/>
      <c r="I414" s="3"/>
      <c r="J414" s="3"/>
      <c r="K414" s="3"/>
      <c r="L414" s="3"/>
      <c r="M414" s="3"/>
    </row>
    <row r="415">
      <c r="C415" s="2"/>
      <c r="E415" s="3"/>
      <c r="F415" s="3"/>
      <c r="G415" s="61"/>
      <c r="I415" s="3"/>
      <c r="J415" s="3"/>
      <c r="K415" s="3"/>
      <c r="L415" s="3"/>
      <c r="M415" s="3"/>
    </row>
    <row r="416">
      <c r="C416" s="2"/>
      <c r="E416" s="3"/>
      <c r="F416" s="3"/>
      <c r="G416" s="61"/>
      <c r="I416" s="3"/>
      <c r="J416" s="3"/>
      <c r="K416" s="3"/>
      <c r="L416" s="3"/>
      <c r="M416" s="3"/>
    </row>
    <row r="417">
      <c r="C417" s="2"/>
      <c r="E417" s="3"/>
      <c r="F417" s="3"/>
      <c r="G417" s="61"/>
      <c r="I417" s="3"/>
      <c r="J417" s="3"/>
      <c r="K417" s="3"/>
      <c r="L417" s="3"/>
      <c r="M417" s="3"/>
    </row>
    <row r="418">
      <c r="C418" s="2"/>
      <c r="E418" s="3"/>
      <c r="F418" s="3"/>
      <c r="G418" s="61"/>
      <c r="I418" s="3"/>
      <c r="J418" s="3"/>
      <c r="K418" s="3"/>
      <c r="L418" s="3"/>
      <c r="M418" s="3"/>
    </row>
    <row r="419">
      <c r="C419" s="2"/>
      <c r="E419" s="3"/>
      <c r="F419" s="3"/>
      <c r="G419" s="61"/>
      <c r="I419" s="3"/>
      <c r="J419" s="3"/>
      <c r="K419" s="3"/>
      <c r="L419" s="3"/>
      <c r="M419" s="3"/>
    </row>
    <row r="420">
      <c r="C420" s="2"/>
      <c r="E420" s="3"/>
      <c r="F420" s="3"/>
      <c r="G420" s="61"/>
      <c r="I420" s="3"/>
      <c r="J420" s="3"/>
      <c r="K420" s="3"/>
      <c r="L420" s="3"/>
      <c r="M420" s="3"/>
    </row>
    <row r="421">
      <c r="C421" s="2"/>
      <c r="E421" s="3"/>
      <c r="F421" s="3"/>
      <c r="G421" s="61"/>
      <c r="I421" s="3"/>
      <c r="J421" s="3"/>
      <c r="K421" s="3"/>
      <c r="L421" s="3"/>
      <c r="M421" s="3"/>
    </row>
    <row r="422">
      <c r="C422" s="2"/>
      <c r="E422" s="3"/>
      <c r="F422" s="3"/>
      <c r="G422" s="61"/>
      <c r="I422" s="3"/>
      <c r="J422" s="3"/>
      <c r="K422" s="3"/>
      <c r="L422" s="3"/>
      <c r="M422" s="3"/>
    </row>
    <row r="423">
      <c r="C423" s="2"/>
      <c r="E423" s="3"/>
      <c r="F423" s="3"/>
      <c r="G423" s="61"/>
      <c r="I423" s="3"/>
      <c r="J423" s="3"/>
      <c r="K423" s="3"/>
      <c r="L423" s="3"/>
      <c r="M423" s="3"/>
    </row>
    <row r="424">
      <c r="C424" s="2"/>
      <c r="E424" s="3"/>
      <c r="F424" s="3"/>
      <c r="G424" s="61"/>
      <c r="I424" s="3"/>
      <c r="J424" s="3"/>
      <c r="K424" s="3"/>
      <c r="L424" s="3"/>
      <c r="M424" s="3"/>
    </row>
    <row r="425">
      <c r="C425" s="2"/>
      <c r="E425" s="3"/>
      <c r="F425" s="3"/>
      <c r="G425" s="61"/>
      <c r="I425" s="3"/>
      <c r="J425" s="3"/>
      <c r="K425" s="3"/>
      <c r="L425" s="3"/>
      <c r="M425" s="3"/>
    </row>
    <row r="426">
      <c r="C426" s="2"/>
      <c r="E426" s="3"/>
      <c r="F426" s="3"/>
      <c r="G426" s="61"/>
      <c r="I426" s="3"/>
      <c r="J426" s="3"/>
      <c r="K426" s="3"/>
      <c r="L426" s="3"/>
      <c r="M426" s="3"/>
    </row>
    <row r="427">
      <c r="C427" s="2"/>
      <c r="E427" s="3"/>
      <c r="F427" s="3"/>
      <c r="G427" s="61"/>
      <c r="I427" s="3"/>
      <c r="J427" s="3"/>
      <c r="K427" s="3"/>
      <c r="L427" s="3"/>
      <c r="M427" s="3"/>
    </row>
    <row r="428">
      <c r="C428" s="2"/>
      <c r="E428" s="3"/>
      <c r="F428" s="3"/>
      <c r="G428" s="61"/>
      <c r="I428" s="3"/>
      <c r="J428" s="3"/>
      <c r="K428" s="3"/>
      <c r="L428" s="3"/>
      <c r="M428" s="3"/>
    </row>
    <row r="429">
      <c r="C429" s="2"/>
      <c r="E429" s="3"/>
      <c r="F429" s="3"/>
      <c r="G429" s="61"/>
      <c r="I429" s="3"/>
      <c r="J429" s="3"/>
      <c r="K429" s="3"/>
      <c r="L429" s="3"/>
      <c r="M429" s="3"/>
    </row>
    <row r="430">
      <c r="C430" s="2"/>
      <c r="E430" s="3"/>
      <c r="F430" s="3"/>
      <c r="G430" s="61"/>
      <c r="I430" s="3"/>
      <c r="J430" s="3"/>
      <c r="K430" s="3"/>
      <c r="L430" s="3"/>
      <c r="M430" s="3"/>
    </row>
    <row r="431">
      <c r="C431" s="2"/>
      <c r="E431" s="3"/>
      <c r="F431" s="3"/>
      <c r="G431" s="61"/>
      <c r="I431" s="3"/>
      <c r="J431" s="3"/>
      <c r="K431" s="3"/>
      <c r="L431" s="3"/>
      <c r="M431" s="3"/>
    </row>
    <row r="432">
      <c r="C432" s="2"/>
      <c r="E432" s="3"/>
      <c r="F432" s="3"/>
      <c r="G432" s="61"/>
      <c r="I432" s="3"/>
      <c r="J432" s="3"/>
      <c r="K432" s="3"/>
      <c r="L432" s="3"/>
      <c r="M432" s="3"/>
    </row>
    <row r="433">
      <c r="C433" s="2"/>
      <c r="E433" s="3"/>
      <c r="F433" s="3"/>
      <c r="G433" s="61"/>
      <c r="I433" s="3"/>
      <c r="J433" s="3"/>
      <c r="K433" s="3"/>
      <c r="L433" s="3"/>
      <c r="M433" s="3"/>
    </row>
    <row r="434">
      <c r="C434" s="2"/>
      <c r="E434" s="3"/>
      <c r="F434" s="3"/>
      <c r="G434" s="61"/>
      <c r="I434" s="3"/>
      <c r="J434" s="3"/>
      <c r="K434" s="3"/>
      <c r="L434" s="3"/>
      <c r="M434" s="3"/>
    </row>
    <row r="435">
      <c r="C435" s="2"/>
      <c r="E435" s="3"/>
      <c r="F435" s="3"/>
      <c r="G435" s="61"/>
      <c r="I435" s="3"/>
      <c r="J435" s="3"/>
      <c r="K435" s="3"/>
      <c r="L435" s="3"/>
      <c r="M435" s="3"/>
    </row>
    <row r="436">
      <c r="C436" s="2"/>
      <c r="E436" s="3"/>
      <c r="F436" s="3"/>
      <c r="G436" s="61"/>
      <c r="I436" s="3"/>
      <c r="J436" s="3"/>
      <c r="K436" s="3"/>
      <c r="L436" s="3"/>
      <c r="M436" s="3"/>
    </row>
    <row r="437">
      <c r="C437" s="2"/>
      <c r="E437" s="3"/>
      <c r="F437" s="3"/>
      <c r="G437" s="61"/>
      <c r="I437" s="3"/>
      <c r="J437" s="3"/>
      <c r="K437" s="3"/>
      <c r="L437" s="3"/>
      <c r="M437" s="3"/>
    </row>
    <row r="438">
      <c r="C438" s="2"/>
      <c r="E438" s="3"/>
      <c r="F438" s="3"/>
      <c r="G438" s="61"/>
      <c r="I438" s="3"/>
      <c r="J438" s="3"/>
      <c r="K438" s="3"/>
      <c r="L438" s="3"/>
      <c r="M438" s="3"/>
    </row>
    <row r="439">
      <c r="C439" s="2"/>
      <c r="E439" s="3"/>
      <c r="F439" s="3"/>
      <c r="G439" s="61"/>
      <c r="I439" s="3"/>
      <c r="J439" s="3"/>
      <c r="K439" s="3"/>
      <c r="L439" s="3"/>
      <c r="M439" s="3"/>
    </row>
    <row r="440">
      <c r="C440" s="2"/>
      <c r="E440" s="3"/>
      <c r="F440" s="3"/>
      <c r="G440" s="61"/>
      <c r="I440" s="3"/>
      <c r="J440" s="3"/>
      <c r="K440" s="3"/>
      <c r="L440" s="3"/>
      <c r="M440" s="3"/>
    </row>
    <row r="441">
      <c r="C441" s="2"/>
      <c r="E441" s="3"/>
      <c r="F441" s="3"/>
      <c r="G441" s="61"/>
      <c r="I441" s="3"/>
      <c r="J441" s="3"/>
      <c r="K441" s="3"/>
      <c r="L441" s="3"/>
      <c r="M441" s="3"/>
    </row>
    <row r="442">
      <c r="C442" s="2"/>
      <c r="E442" s="3"/>
      <c r="F442" s="3"/>
      <c r="G442" s="61"/>
      <c r="I442" s="3"/>
      <c r="J442" s="3"/>
      <c r="K442" s="3"/>
      <c r="L442" s="3"/>
      <c r="M442" s="3"/>
    </row>
    <row r="443">
      <c r="C443" s="2"/>
      <c r="E443" s="3"/>
      <c r="F443" s="3"/>
      <c r="G443" s="61"/>
      <c r="I443" s="3"/>
      <c r="J443" s="3"/>
      <c r="K443" s="3"/>
      <c r="L443" s="3"/>
      <c r="M443" s="3"/>
    </row>
    <row r="444">
      <c r="C444" s="2"/>
      <c r="E444" s="3"/>
      <c r="F444" s="3"/>
      <c r="G444" s="61"/>
      <c r="I444" s="3"/>
      <c r="J444" s="3"/>
      <c r="K444" s="3"/>
      <c r="L444" s="3"/>
      <c r="M444" s="3"/>
    </row>
    <row r="445">
      <c r="C445" s="2"/>
      <c r="E445" s="3"/>
      <c r="F445" s="3"/>
      <c r="G445" s="61"/>
      <c r="I445" s="3"/>
      <c r="J445" s="3"/>
      <c r="K445" s="3"/>
      <c r="L445" s="3"/>
      <c r="M445" s="3"/>
    </row>
    <row r="446">
      <c r="C446" s="2"/>
      <c r="E446" s="3"/>
      <c r="F446" s="3"/>
      <c r="G446" s="61"/>
      <c r="I446" s="3"/>
      <c r="J446" s="3"/>
      <c r="K446" s="3"/>
      <c r="L446" s="3"/>
      <c r="M446" s="3"/>
    </row>
    <row r="447">
      <c r="C447" s="2"/>
      <c r="E447" s="3"/>
      <c r="F447" s="3"/>
      <c r="G447" s="61"/>
      <c r="I447" s="3"/>
      <c r="J447" s="3"/>
      <c r="K447" s="3"/>
      <c r="L447" s="3"/>
      <c r="M447" s="3"/>
    </row>
    <row r="448">
      <c r="C448" s="2"/>
      <c r="E448" s="3"/>
      <c r="F448" s="3"/>
      <c r="G448" s="61"/>
      <c r="I448" s="3"/>
      <c r="J448" s="3"/>
      <c r="K448" s="3"/>
      <c r="L448" s="3"/>
      <c r="M448" s="3"/>
    </row>
    <row r="449">
      <c r="C449" s="2"/>
      <c r="E449" s="3"/>
      <c r="F449" s="3"/>
      <c r="G449" s="61"/>
      <c r="I449" s="3"/>
      <c r="J449" s="3"/>
      <c r="K449" s="3"/>
      <c r="L449" s="3"/>
      <c r="M449" s="3"/>
    </row>
    <row r="450">
      <c r="C450" s="2"/>
      <c r="E450" s="3"/>
      <c r="F450" s="3"/>
      <c r="G450" s="61"/>
      <c r="I450" s="3"/>
      <c r="J450" s="3"/>
      <c r="K450" s="3"/>
      <c r="L450" s="3"/>
      <c r="M450" s="3"/>
    </row>
    <row r="451">
      <c r="C451" s="2"/>
      <c r="E451" s="3"/>
      <c r="F451" s="3"/>
      <c r="G451" s="61"/>
      <c r="I451" s="3"/>
      <c r="J451" s="3"/>
      <c r="K451" s="3"/>
      <c r="L451" s="3"/>
      <c r="M451" s="3"/>
    </row>
    <row r="452">
      <c r="C452" s="2"/>
      <c r="E452" s="3"/>
      <c r="F452" s="3"/>
      <c r="G452" s="61"/>
      <c r="I452" s="3"/>
      <c r="J452" s="3"/>
      <c r="K452" s="3"/>
      <c r="L452" s="3"/>
      <c r="M452" s="3"/>
    </row>
    <row r="453">
      <c r="C453" s="2"/>
      <c r="E453" s="3"/>
      <c r="F453" s="3"/>
      <c r="G453" s="61"/>
      <c r="I453" s="3"/>
      <c r="J453" s="3"/>
      <c r="K453" s="3"/>
      <c r="L453" s="3"/>
      <c r="M453" s="3"/>
    </row>
    <row r="454">
      <c r="C454" s="2"/>
      <c r="E454" s="3"/>
      <c r="F454" s="3"/>
      <c r="G454" s="61"/>
      <c r="I454" s="3"/>
      <c r="J454" s="3"/>
      <c r="K454" s="3"/>
      <c r="L454" s="3"/>
      <c r="M454" s="3"/>
    </row>
    <row r="455">
      <c r="C455" s="2"/>
      <c r="E455" s="3"/>
      <c r="F455" s="3"/>
      <c r="G455" s="61"/>
      <c r="I455" s="3"/>
      <c r="J455" s="3"/>
      <c r="K455" s="3"/>
      <c r="L455" s="3"/>
      <c r="M455" s="3"/>
    </row>
    <row r="456">
      <c r="C456" s="2"/>
      <c r="E456" s="3"/>
      <c r="F456" s="3"/>
      <c r="G456" s="61"/>
      <c r="I456" s="3"/>
      <c r="J456" s="3"/>
      <c r="K456" s="3"/>
      <c r="L456" s="3"/>
      <c r="M456" s="3"/>
    </row>
    <row r="457">
      <c r="C457" s="2"/>
      <c r="E457" s="3"/>
      <c r="F457" s="3"/>
      <c r="G457" s="61"/>
      <c r="I457" s="3"/>
      <c r="J457" s="3"/>
      <c r="K457" s="3"/>
      <c r="L457" s="3"/>
      <c r="M457" s="3"/>
    </row>
    <row r="458">
      <c r="C458" s="2"/>
      <c r="E458" s="3"/>
      <c r="F458" s="3"/>
      <c r="G458" s="61"/>
      <c r="I458" s="3"/>
      <c r="J458" s="3"/>
      <c r="K458" s="3"/>
      <c r="L458" s="3"/>
      <c r="M458" s="3"/>
    </row>
    <row r="459">
      <c r="C459" s="2"/>
      <c r="E459" s="3"/>
      <c r="F459" s="3"/>
      <c r="G459" s="61"/>
      <c r="I459" s="3"/>
      <c r="J459" s="3"/>
      <c r="K459" s="3"/>
      <c r="L459" s="3"/>
      <c r="M459" s="3"/>
    </row>
    <row r="460">
      <c r="C460" s="2"/>
      <c r="E460" s="3"/>
      <c r="F460" s="3"/>
      <c r="G460" s="61"/>
      <c r="I460" s="3"/>
      <c r="J460" s="3"/>
      <c r="K460" s="3"/>
      <c r="L460" s="3"/>
      <c r="M460" s="3"/>
    </row>
    <row r="461">
      <c r="C461" s="2"/>
      <c r="E461" s="3"/>
      <c r="F461" s="3"/>
      <c r="G461" s="61"/>
      <c r="I461" s="3"/>
      <c r="J461" s="3"/>
      <c r="K461" s="3"/>
      <c r="L461" s="3"/>
      <c r="M461" s="3"/>
    </row>
    <row r="462">
      <c r="C462" s="2"/>
      <c r="E462" s="3"/>
      <c r="F462" s="3"/>
      <c r="G462" s="61"/>
      <c r="I462" s="3"/>
      <c r="J462" s="3"/>
      <c r="K462" s="3"/>
      <c r="L462" s="3"/>
      <c r="M462" s="3"/>
    </row>
    <row r="463">
      <c r="C463" s="2"/>
      <c r="E463" s="3"/>
      <c r="F463" s="3"/>
      <c r="G463" s="61"/>
      <c r="I463" s="3"/>
      <c r="J463" s="3"/>
      <c r="K463" s="3"/>
      <c r="L463" s="3"/>
      <c r="M463" s="3"/>
    </row>
    <row r="464">
      <c r="C464" s="2"/>
      <c r="E464" s="3"/>
      <c r="F464" s="3"/>
      <c r="G464" s="61"/>
      <c r="I464" s="3"/>
      <c r="J464" s="3"/>
      <c r="K464" s="3"/>
      <c r="L464" s="3"/>
      <c r="M464" s="3"/>
    </row>
    <row r="465">
      <c r="C465" s="2"/>
      <c r="E465" s="3"/>
      <c r="F465" s="3"/>
      <c r="G465" s="61"/>
      <c r="I465" s="3"/>
      <c r="J465" s="3"/>
      <c r="K465" s="3"/>
      <c r="L465" s="3"/>
      <c r="M465" s="3"/>
    </row>
    <row r="466">
      <c r="C466" s="2"/>
      <c r="E466" s="3"/>
      <c r="F466" s="3"/>
      <c r="G466" s="61"/>
      <c r="I466" s="3"/>
      <c r="J466" s="3"/>
      <c r="K466" s="3"/>
      <c r="L466" s="3"/>
      <c r="M466" s="3"/>
    </row>
    <row r="467">
      <c r="C467" s="2"/>
      <c r="E467" s="3"/>
      <c r="F467" s="3"/>
      <c r="G467" s="61"/>
      <c r="I467" s="3"/>
      <c r="J467" s="3"/>
      <c r="K467" s="3"/>
      <c r="L467" s="3"/>
      <c r="M467" s="3"/>
    </row>
    <row r="468">
      <c r="C468" s="2"/>
      <c r="E468" s="3"/>
      <c r="F468" s="3"/>
      <c r="G468" s="61"/>
      <c r="I468" s="3"/>
      <c r="J468" s="3"/>
      <c r="K468" s="3"/>
      <c r="L468" s="3"/>
      <c r="M468" s="3"/>
    </row>
    <row r="469">
      <c r="C469" s="2"/>
      <c r="E469" s="3"/>
      <c r="F469" s="3"/>
      <c r="G469" s="61"/>
      <c r="I469" s="3"/>
      <c r="J469" s="3"/>
      <c r="K469" s="3"/>
      <c r="L469" s="3"/>
      <c r="M469" s="3"/>
    </row>
    <row r="470">
      <c r="C470" s="2"/>
      <c r="E470" s="3"/>
      <c r="F470" s="3"/>
      <c r="G470" s="61"/>
      <c r="I470" s="3"/>
      <c r="J470" s="3"/>
      <c r="K470" s="3"/>
      <c r="L470" s="3"/>
      <c r="M470" s="3"/>
    </row>
    <row r="471">
      <c r="C471" s="2"/>
      <c r="E471" s="3"/>
      <c r="F471" s="3"/>
      <c r="G471" s="61"/>
      <c r="I471" s="3"/>
      <c r="J471" s="3"/>
      <c r="K471" s="3"/>
      <c r="L471" s="3"/>
      <c r="M471" s="3"/>
    </row>
    <row r="472">
      <c r="C472" s="2"/>
      <c r="E472" s="3"/>
      <c r="F472" s="3"/>
      <c r="G472" s="61"/>
      <c r="I472" s="3"/>
      <c r="J472" s="3"/>
      <c r="K472" s="3"/>
      <c r="L472" s="3"/>
      <c r="M472" s="3"/>
    </row>
    <row r="473">
      <c r="C473" s="2"/>
      <c r="E473" s="3"/>
      <c r="F473" s="3"/>
      <c r="G473" s="61"/>
      <c r="I473" s="3"/>
      <c r="J473" s="3"/>
      <c r="K473" s="3"/>
      <c r="L473" s="3"/>
      <c r="M473" s="3"/>
    </row>
    <row r="474">
      <c r="C474" s="2"/>
      <c r="E474" s="3"/>
      <c r="F474" s="3"/>
      <c r="G474" s="61"/>
      <c r="I474" s="3"/>
      <c r="J474" s="3"/>
      <c r="K474" s="3"/>
      <c r="L474" s="3"/>
      <c r="M474" s="3"/>
    </row>
    <row r="475">
      <c r="C475" s="2"/>
      <c r="E475" s="3"/>
      <c r="F475" s="3"/>
      <c r="G475" s="61"/>
      <c r="I475" s="3"/>
      <c r="J475" s="3"/>
      <c r="K475" s="3"/>
      <c r="L475" s="3"/>
      <c r="M475" s="3"/>
    </row>
    <row r="476">
      <c r="C476" s="2"/>
      <c r="E476" s="3"/>
      <c r="F476" s="3"/>
      <c r="G476" s="61"/>
      <c r="I476" s="3"/>
      <c r="J476" s="3"/>
      <c r="K476" s="3"/>
      <c r="L476" s="3"/>
      <c r="M476" s="3"/>
    </row>
    <row r="477">
      <c r="C477" s="2"/>
      <c r="E477" s="3"/>
      <c r="F477" s="3"/>
      <c r="G477" s="61"/>
      <c r="I477" s="3"/>
      <c r="J477" s="3"/>
      <c r="K477" s="3"/>
      <c r="L477" s="3"/>
      <c r="M477" s="3"/>
    </row>
    <row r="478">
      <c r="C478" s="2"/>
      <c r="E478" s="3"/>
      <c r="F478" s="3"/>
      <c r="G478" s="61"/>
      <c r="I478" s="3"/>
      <c r="J478" s="3"/>
      <c r="K478" s="3"/>
      <c r="L478" s="3"/>
      <c r="M478" s="3"/>
    </row>
    <row r="479">
      <c r="C479" s="2"/>
      <c r="E479" s="3"/>
      <c r="F479" s="3"/>
      <c r="G479" s="61"/>
      <c r="I479" s="3"/>
      <c r="J479" s="3"/>
      <c r="K479" s="3"/>
      <c r="L479" s="3"/>
      <c r="M479" s="3"/>
    </row>
    <row r="480">
      <c r="C480" s="2"/>
      <c r="E480" s="3"/>
      <c r="F480" s="3"/>
      <c r="G480" s="61"/>
      <c r="I480" s="3"/>
      <c r="J480" s="3"/>
      <c r="K480" s="3"/>
      <c r="L480" s="3"/>
      <c r="M480" s="3"/>
    </row>
    <row r="481">
      <c r="C481" s="2"/>
      <c r="E481" s="3"/>
      <c r="F481" s="3"/>
      <c r="G481" s="61"/>
      <c r="I481" s="3"/>
      <c r="J481" s="3"/>
      <c r="K481" s="3"/>
      <c r="L481" s="3"/>
      <c r="M481" s="3"/>
    </row>
    <row r="482">
      <c r="C482" s="2"/>
      <c r="E482" s="3"/>
      <c r="F482" s="3"/>
      <c r="G482" s="61"/>
      <c r="I482" s="3"/>
      <c r="J482" s="3"/>
      <c r="K482" s="3"/>
      <c r="L482" s="3"/>
      <c r="M482" s="3"/>
    </row>
    <row r="483">
      <c r="C483" s="2"/>
      <c r="E483" s="3"/>
      <c r="F483" s="3"/>
      <c r="G483" s="61"/>
      <c r="I483" s="3"/>
      <c r="J483" s="3"/>
      <c r="K483" s="3"/>
      <c r="L483" s="3"/>
      <c r="M483" s="3"/>
    </row>
    <row r="484">
      <c r="C484" s="2"/>
      <c r="E484" s="3"/>
      <c r="F484" s="3"/>
      <c r="G484" s="61"/>
      <c r="I484" s="3"/>
      <c r="J484" s="3"/>
      <c r="K484" s="3"/>
      <c r="L484" s="3"/>
      <c r="M484" s="3"/>
    </row>
    <row r="485">
      <c r="C485" s="2"/>
      <c r="E485" s="3"/>
      <c r="F485" s="3"/>
      <c r="G485" s="61"/>
      <c r="I485" s="3"/>
      <c r="J485" s="3"/>
      <c r="K485" s="3"/>
      <c r="L485" s="3"/>
      <c r="M485" s="3"/>
    </row>
    <row r="486">
      <c r="C486" s="2"/>
      <c r="E486" s="3"/>
      <c r="F486" s="3"/>
      <c r="G486" s="61"/>
      <c r="I486" s="3"/>
      <c r="J486" s="3"/>
      <c r="K486" s="3"/>
      <c r="L486" s="3"/>
      <c r="M486" s="3"/>
    </row>
    <row r="487">
      <c r="C487" s="2"/>
      <c r="E487" s="3"/>
      <c r="F487" s="3"/>
      <c r="G487" s="61"/>
      <c r="I487" s="3"/>
      <c r="J487" s="3"/>
      <c r="K487" s="3"/>
      <c r="L487" s="3"/>
      <c r="M487" s="3"/>
    </row>
    <row r="488">
      <c r="C488" s="2"/>
      <c r="E488" s="3"/>
      <c r="F488" s="3"/>
      <c r="G488" s="61"/>
      <c r="I488" s="3"/>
      <c r="J488" s="3"/>
      <c r="K488" s="3"/>
      <c r="L488" s="3"/>
      <c r="M488" s="3"/>
    </row>
    <row r="489">
      <c r="C489" s="2"/>
      <c r="E489" s="3"/>
      <c r="F489" s="3"/>
      <c r="G489" s="61"/>
      <c r="I489" s="3"/>
      <c r="J489" s="3"/>
      <c r="K489" s="3"/>
      <c r="L489" s="3"/>
      <c r="M489" s="3"/>
    </row>
    <row r="490">
      <c r="C490" s="2"/>
      <c r="E490" s="3"/>
      <c r="F490" s="3"/>
      <c r="G490" s="61"/>
      <c r="I490" s="3"/>
      <c r="J490" s="3"/>
      <c r="K490" s="3"/>
      <c r="L490" s="3"/>
      <c r="M490" s="3"/>
    </row>
    <row r="491">
      <c r="C491" s="2"/>
      <c r="E491" s="3"/>
      <c r="F491" s="3"/>
      <c r="G491" s="61"/>
      <c r="I491" s="3"/>
      <c r="J491" s="3"/>
      <c r="K491" s="3"/>
      <c r="L491" s="3"/>
      <c r="M491" s="3"/>
    </row>
    <row r="492">
      <c r="C492" s="2"/>
      <c r="E492" s="3"/>
      <c r="F492" s="3"/>
      <c r="G492" s="61"/>
      <c r="I492" s="3"/>
      <c r="J492" s="3"/>
      <c r="K492" s="3"/>
      <c r="L492" s="3"/>
      <c r="M492" s="3"/>
    </row>
    <row r="493">
      <c r="C493" s="2"/>
      <c r="E493" s="3"/>
      <c r="F493" s="3"/>
      <c r="G493" s="61"/>
      <c r="I493" s="3"/>
      <c r="J493" s="3"/>
      <c r="K493" s="3"/>
      <c r="L493" s="3"/>
      <c r="M493" s="3"/>
    </row>
    <row r="494">
      <c r="C494" s="2"/>
      <c r="E494" s="3"/>
      <c r="F494" s="3"/>
      <c r="G494" s="61"/>
      <c r="I494" s="3"/>
      <c r="J494" s="3"/>
      <c r="K494" s="3"/>
      <c r="L494" s="3"/>
      <c r="M494" s="3"/>
    </row>
    <row r="495">
      <c r="C495" s="2"/>
      <c r="E495" s="3"/>
      <c r="F495" s="3"/>
      <c r="G495" s="61"/>
      <c r="I495" s="3"/>
      <c r="J495" s="3"/>
      <c r="K495" s="3"/>
      <c r="L495" s="3"/>
      <c r="M495" s="3"/>
    </row>
    <row r="496">
      <c r="C496" s="2"/>
      <c r="E496" s="3"/>
      <c r="F496" s="3"/>
      <c r="G496" s="61"/>
      <c r="I496" s="3"/>
      <c r="J496" s="3"/>
      <c r="K496" s="3"/>
      <c r="L496" s="3"/>
      <c r="M496" s="3"/>
    </row>
    <row r="497">
      <c r="C497" s="2"/>
      <c r="E497" s="3"/>
      <c r="F497" s="3"/>
      <c r="G497" s="61"/>
      <c r="I497" s="3"/>
      <c r="J497" s="3"/>
      <c r="K497" s="3"/>
      <c r="L497" s="3"/>
      <c r="M497" s="3"/>
    </row>
    <row r="498">
      <c r="C498" s="2"/>
      <c r="E498" s="3"/>
      <c r="F498" s="3"/>
      <c r="G498" s="61"/>
      <c r="I498" s="3"/>
      <c r="J498" s="3"/>
      <c r="K498" s="3"/>
      <c r="L498" s="3"/>
      <c r="M498" s="3"/>
    </row>
    <row r="499">
      <c r="C499" s="2"/>
      <c r="E499" s="3"/>
      <c r="F499" s="3"/>
      <c r="G499" s="61"/>
      <c r="I499" s="3"/>
      <c r="J499" s="3"/>
      <c r="K499" s="3"/>
      <c r="L499" s="3"/>
      <c r="M499" s="3"/>
    </row>
    <row r="500">
      <c r="C500" s="2"/>
      <c r="E500" s="3"/>
      <c r="F500" s="3"/>
      <c r="G500" s="61"/>
      <c r="I500" s="3"/>
      <c r="J500" s="3"/>
      <c r="K500" s="3"/>
      <c r="L500" s="3"/>
      <c r="M500" s="3"/>
    </row>
    <row r="501">
      <c r="C501" s="2"/>
      <c r="E501" s="3"/>
      <c r="F501" s="3"/>
      <c r="G501" s="61"/>
      <c r="I501" s="3"/>
      <c r="J501" s="3"/>
      <c r="K501" s="3"/>
      <c r="L501" s="3"/>
      <c r="M501" s="3"/>
    </row>
    <row r="502">
      <c r="C502" s="2"/>
      <c r="E502" s="3"/>
      <c r="F502" s="3"/>
      <c r="G502" s="61"/>
      <c r="I502" s="3"/>
      <c r="J502" s="3"/>
      <c r="K502" s="3"/>
      <c r="L502" s="3"/>
      <c r="M502" s="3"/>
    </row>
    <row r="503">
      <c r="C503" s="2"/>
      <c r="E503" s="3"/>
      <c r="F503" s="3"/>
      <c r="G503" s="61"/>
      <c r="I503" s="3"/>
      <c r="J503" s="3"/>
      <c r="K503" s="3"/>
      <c r="L503" s="3"/>
      <c r="M503" s="3"/>
    </row>
    <row r="504">
      <c r="C504" s="2"/>
      <c r="E504" s="3"/>
      <c r="F504" s="3"/>
      <c r="G504" s="61"/>
      <c r="I504" s="3"/>
      <c r="J504" s="3"/>
      <c r="K504" s="3"/>
      <c r="L504" s="3"/>
      <c r="M504" s="3"/>
    </row>
    <row r="505">
      <c r="C505" s="2"/>
      <c r="E505" s="3"/>
      <c r="F505" s="3"/>
      <c r="G505" s="61"/>
      <c r="I505" s="3"/>
      <c r="J505" s="3"/>
      <c r="K505" s="3"/>
      <c r="L505" s="3"/>
      <c r="M505" s="3"/>
    </row>
    <row r="506">
      <c r="C506" s="2"/>
      <c r="E506" s="3"/>
      <c r="F506" s="3"/>
      <c r="G506" s="61"/>
      <c r="I506" s="3"/>
      <c r="J506" s="3"/>
      <c r="K506" s="3"/>
      <c r="L506" s="3"/>
      <c r="M506" s="3"/>
    </row>
    <row r="507">
      <c r="C507" s="2"/>
      <c r="E507" s="3"/>
      <c r="F507" s="3"/>
      <c r="G507" s="61"/>
      <c r="I507" s="3"/>
      <c r="J507" s="3"/>
      <c r="K507" s="3"/>
      <c r="L507" s="3"/>
      <c r="M507" s="3"/>
    </row>
    <row r="508">
      <c r="C508" s="2"/>
      <c r="E508" s="3"/>
      <c r="F508" s="3"/>
      <c r="G508" s="61"/>
      <c r="I508" s="3"/>
      <c r="J508" s="3"/>
      <c r="K508" s="3"/>
      <c r="L508" s="3"/>
      <c r="M508" s="3"/>
    </row>
    <row r="509">
      <c r="C509" s="2"/>
      <c r="E509" s="3"/>
      <c r="F509" s="3"/>
      <c r="G509" s="61"/>
      <c r="I509" s="3"/>
      <c r="J509" s="3"/>
      <c r="K509" s="3"/>
      <c r="L509" s="3"/>
      <c r="M509" s="3"/>
    </row>
    <row r="510">
      <c r="C510" s="2"/>
      <c r="E510" s="3"/>
      <c r="F510" s="3"/>
      <c r="G510" s="61"/>
      <c r="I510" s="3"/>
      <c r="J510" s="3"/>
      <c r="K510" s="3"/>
      <c r="L510" s="3"/>
      <c r="M510" s="3"/>
    </row>
    <row r="511">
      <c r="C511" s="2"/>
      <c r="E511" s="3"/>
      <c r="F511" s="3"/>
      <c r="G511" s="61"/>
      <c r="I511" s="3"/>
      <c r="J511" s="3"/>
      <c r="K511" s="3"/>
      <c r="L511" s="3"/>
      <c r="M511" s="3"/>
    </row>
    <row r="512">
      <c r="C512" s="2"/>
      <c r="E512" s="3"/>
      <c r="F512" s="3"/>
      <c r="G512" s="61"/>
      <c r="I512" s="3"/>
      <c r="J512" s="3"/>
      <c r="K512" s="3"/>
      <c r="L512" s="3"/>
      <c r="M512" s="3"/>
    </row>
    <row r="513">
      <c r="C513" s="2"/>
      <c r="E513" s="3"/>
      <c r="F513" s="3"/>
      <c r="G513" s="61"/>
      <c r="I513" s="3"/>
      <c r="J513" s="3"/>
      <c r="K513" s="3"/>
      <c r="L513" s="3"/>
      <c r="M513" s="3"/>
    </row>
    <row r="514">
      <c r="C514" s="2"/>
      <c r="E514" s="3"/>
      <c r="F514" s="3"/>
      <c r="G514" s="61"/>
      <c r="I514" s="3"/>
      <c r="J514" s="3"/>
      <c r="K514" s="3"/>
      <c r="L514" s="3"/>
      <c r="M514" s="3"/>
    </row>
    <row r="515">
      <c r="C515" s="2"/>
      <c r="E515" s="3"/>
      <c r="F515" s="3"/>
      <c r="G515" s="61"/>
      <c r="I515" s="3"/>
      <c r="J515" s="3"/>
      <c r="K515" s="3"/>
      <c r="L515" s="3"/>
      <c r="M515" s="3"/>
    </row>
    <row r="516">
      <c r="C516" s="2"/>
      <c r="E516" s="3"/>
      <c r="F516" s="3"/>
      <c r="G516" s="61"/>
      <c r="I516" s="3"/>
      <c r="J516" s="3"/>
      <c r="K516" s="3"/>
      <c r="L516" s="3"/>
      <c r="M516" s="3"/>
    </row>
    <row r="517">
      <c r="C517" s="2"/>
      <c r="E517" s="3"/>
      <c r="F517" s="3"/>
      <c r="G517" s="61"/>
      <c r="I517" s="3"/>
      <c r="J517" s="3"/>
      <c r="K517" s="3"/>
      <c r="L517" s="3"/>
      <c r="M517" s="3"/>
    </row>
    <row r="518">
      <c r="C518" s="2"/>
      <c r="E518" s="3"/>
      <c r="F518" s="3"/>
      <c r="G518" s="61"/>
      <c r="I518" s="3"/>
      <c r="J518" s="3"/>
      <c r="K518" s="3"/>
      <c r="L518" s="3"/>
      <c r="M518" s="3"/>
    </row>
    <row r="519">
      <c r="C519" s="2"/>
      <c r="E519" s="3"/>
      <c r="F519" s="3"/>
      <c r="G519" s="61"/>
      <c r="I519" s="3"/>
      <c r="J519" s="3"/>
      <c r="K519" s="3"/>
      <c r="L519" s="3"/>
      <c r="M519" s="3"/>
    </row>
    <row r="520">
      <c r="C520" s="2"/>
      <c r="E520" s="3"/>
      <c r="F520" s="3"/>
      <c r="G520" s="61"/>
      <c r="I520" s="3"/>
      <c r="J520" s="3"/>
      <c r="K520" s="3"/>
      <c r="L520" s="3"/>
      <c r="M520" s="3"/>
    </row>
    <row r="521">
      <c r="C521" s="2"/>
      <c r="E521" s="3"/>
      <c r="F521" s="3"/>
      <c r="G521" s="61"/>
      <c r="I521" s="3"/>
      <c r="J521" s="3"/>
      <c r="K521" s="3"/>
      <c r="L521" s="3"/>
      <c r="M521" s="3"/>
    </row>
    <row r="522">
      <c r="C522" s="2"/>
      <c r="E522" s="3"/>
      <c r="F522" s="3"/>
      <c r="G522" s="61"/>
      <c r="I522" s="3"/>
      <c r="J522" s="3"/>
      <c r="K522" s="3"/>
      <c r="L522" s="3"/>
      <c r="M522" s="3"/>
    </row>
    <row r="523">
      <c r="C523" s="2"/>
      <c r="E523" s="3"/>
      <c r="F523" s="3"/>
      <c r="G523" s="61"/>
      <c r="I523" s="3"/>
      <c r="J523" s="3"/>
      <c r="K523" s="3"/>
      <c r="L523" s="3"/>
      <c r="M523" s="3"/>
    </row>
    <row r="524">
      <c r="C524" s="2"/>
      <c r="E524" s="3"/>
      <c r="F524" s="3"/>
      <c r="G524" s="61"/>
      <c r="I524" s="3"/>
      <c r="J524" s="3"/>
      <c r="K524" s="3"/>
      <c r="L524" s="3"/>
      <c r="M524" s="3"/>
    </row>
    <row r="525">
      <c r="C525" s="2"/>
      <c r="E525" s="3"/>
      <c r="F525" s="3"/>
      <c r="G525" s="61"/>
      <c r="I525" s="3"/>
      <c r="J525" s="3"/>
      <c r="K525" s="3"/>
      <c r="L525" s="3"/>
      <c r="M525" s="3"/>
    </row>
    <row r="526">
      <c r="C526" s="2"/>
      <c r="E526" s="3"/>
      <c r="F526" s="3"/>
      <c r="G526" s="61"/>
      <c r="I526" s="3"/>
      <c r="J526" s="3"/>
      <c r="K526" s="3"/>
      <c r="L526" s="3"/>
      <c r="M526" s="3"/>
    </row>
    <row r="527">
      <c r="C527" s="2"/>
      <c r="E527" s="3"/>
      <c r="F527" s="3"/>
      <c r="G527" s="61"/>
      <c r="I527" s="3"/>
      <c r="J527" s="3"/>
      <c r="K527" s="3"/>
      <c r="L527" s="3"/>
      <c r="M527" s="3"/>
    </row>
    <row r="528">
      <c r="C528" s="2"/>
      <c r="E528" s="3"/>
      <c r="F528" s="3"/>
      <c r="G528" s="61"/>
      <c r="I528" s="3"/>
      <c r="J528" s="3"/>
      <c r="K528" s="3"/>
      <c r="L528" s="3"/>
      <c r="M528" s="3"/>
    </row>
    <row r="529">
      <c r="C529" s="2"/>
      <c r="E529" s="3"/>
      <c r="F529" s="3"/>
      <c r="G529" s="61"/>
      <c r="I529" s="3"/>
      <c r="J529" s="3"/>
      <c r="K529" s="3"/>
      <c r="L529" s="3"/>
      <c r="M529" s="3"/>
    </row>
    <row r="530">
      <c r="C530" s="2"/>
      <c r="E530" s="3"/>
      <c r="F530" s="3"/>
      <c r="G530" s="61"/>
      <c r="I530" s="3"/>
      <c r="J530" s="3"/>
      <c r="K530" s="3"/>
      <c r="L530" s="3"/>
      <c r="M530" s="3"/>
    </row>
    <row r="531">
      <c r="C531" s="2"/>
      <c r="E531" s="3"/>
      <c r="F531" s="3"/>
      <c r="G531" s="61"/>
      <c r="I531" s="3"/>
      <c r="J531" s="3"/>
      <c r="K531" s="3"/>
      <c r="L531" s="3"/>
      <c r="M531" s="3"/>
    </row>
    <row r="532">
      <c r="C532" s="2"/>
      <c r="E532" s="3"/>
      <c r="F532" s="3"/>
      <c r="G532" s="61"/>
      <c r="I532" s="3"/>
      <c r="J532" s="3"/>
      <c r="K532" s="3"/>
      <c r="L532" s="3"/>
      <c r="M532" s="3"/>
    </row>
    <row r="533">
      <c r="C533" s="2"/>
      <c r="E533" s="3"/>
      <c r="F533" s="3"/>
      <c r="G533" s="61"/>
      <c r="I533" s="3"/>
      <c r="J533" s="3"/>
      <c r="K533" s="3"/>
      <c r="L533" s="3"/>
      <c r="M533" s="3"/>
    </row>
    <row r="534">
      <c r="C534" s="2"/>
      <c r="E534" s="3"/>
      <c r="F534" s="3"/>
      <c r="G534" s="61"/>
      <c r="I534" s="3"/>
      <c r="J534" s="3"/>
      <c r="K534" s="3"/>
      <c r="L534" s="3"/>
      <c r="M534" s="3"/>
    </row>
    <row r="535">
      <c r="C535" s="2"/>
      <c r="E535" s="3"/>
      <c r="F535" s="3"/>
      <c r="G535" s="61"/>
      <c r="I535" s="3"/>
      <c r="J535" s="3"/>
      <c r="K535" s="3"/>
      <c r="L535" s="3"/>
      <c r="M535" s="3"/>
    </row>
    <row r="536">
      <c r="C536" s="2"/>
      <c r="E536" s="3"/>
      <c r="F536" s="3"/>
      <c r="G536" s="61"/>
      <c r="I536" s="3"/>
      <c r="J536" s="3"/>
      <c r="K536" s="3"/>
      <c r="L536" s="3"/>
      <c r="M536" s="3"/>
    </row>
    <row r="537">
      <c r="C537" s="2"/>
      <c r="E537" s="3"/>
      <c r="F537" s="3"/>
      <c r="G537" s="61"/>
      <c r="I537" s="3"/>
      <c r="J537" s="3"/>
      <c r="K537" s="3"/>
      <c r="L537" s="3"/>
      <c r="M537" s="3"/>
    </row>
    <row r="538">
      <c r="C538" s="2"/>
      <c r="E538" s="3"/>
      <c r="F538" s="3"/>
      <c r="G538" s="61"/>
      <c r="I538" s="3"/>
      <c r="J538" s="3"/>
      <c r="K538" s="3"/>
      <c r="L538" s="3"/>
      <c r="M538" s="3"/>
    </row>
    <row r="539">
      <c r="C539" s="2"/>
      <c r="E539" s="3"/>
      <c r="F539" s="3"/>
      <c r="G539" s="61"/>
      <c r="I539" s="3"/>
      <c r="J539" s="3"/>
      <c r="K539" s="3"/>
      <c r="L539" s="3"/>
      <c r="M539" s="3"/>
    </row>
    <row r="540">
      <c r="C540" s="2"/>
      <c r="E540" s="3"/>
      <c r="F540" s="3"/>
      <c r="G540" s="61"/>
      <c r="I540" s="3"/>
      <c r="J540" s="3"/>
      <c r="K540" s="3"/>
      <c r="L540" s="3"/>
      <c r="M540" s="3"/>
    </row>
    <row r="541">
      <c r="C541" s="2"/>
      <c r="E541" s="3"/>
      <c r="F541" s="3"/>
      <c r="G541" s="61"/>
      <c r="I541" s="3"/>
      <c r="J541" s="3"/>
      <c r="K541" s="3"/>
      <c r="L541" s="3"/>
      <c r="M541" s="3"/>
    </row>
    <row r="542">
      <c r="C542" s="2"/>
      <c r="E542" s="3"/>
      <c r="F542" s="3"/>
      <c r="G542" s="61"/>
      <c r="I542" s="3"/>
      <c r="J542" s="3"/>
      <c r="K542" s="3"/>
      <c r="L542" s="3"/>
      <c r="M542" s="3"/>
    </row>
    <row r="543">
      <c r="C543" s="2"/>
      <c r="E543" s="3"/>
      <c r="F543" s="3"/>
      <c r="G543" s="61"/>
      <c r="I543" s="3"/>
      <c r="J543" s="3"/>
      <c r="K543" s="3"/>
      <c r="L543" s="3"/>
      <c r="M543" s="3"/>
    </row>
    <row r="544">
      <c r="C544" s="2"/>
      <c r="E544" s="3"/>
      <c r="F544" s="3"/>
      <c r="G544" s="61"/>
      <c r="I544" s="3"/>
      <c r="J544" s="3"/>
      <c r="K544" s="3"/>
      <c r="L544" s="3"/>
      <c r="M544" s="3"/>
    </row>
    <row r="545">
      <c r="C545" s="2"/>
      <c r="E545" s="3"/>
      <c r="F545" s="3"/>
      <c r="G545" s="61"/>
      <c r="I545" s="3"/>
      <c r="J545" s="3"/>
      <c r="K545" s="3"/>
      <c r="L545" s="3"/>
      <c r="M545" s="3"/>
    </row>
    <row r="546">
      <c r="C546" s="2"/>
      <c r="E546" s="3"/>
      <c r="F546" s="3"/>
      <c r="G546" s="61"/>
      <c r="I546" s="3"/>
      <c r="J546" s="3"/>
      <c r="K546" s="3"/>
      <c r="L546" s="3"/>
      <c r="M546" s="3"/>
    </row>
    <row r="547">
      <c r="C547" s="2"/>
      <c r="E547" s="3"/>
      <c r="F547" s="3"/>
      <c r="G547" s="61"/>
      <c r="I547" s="3"/>
      <c r="J547" s="3"/>
      <c r="K547" s="3"/>
      <c r="L547" s="3"/>
      <c r="M547" s="3"/>
    </row>
    <row r="548">
      <c r="C548" s="2"/>
      <c r="E548" s="3"/>
      <c r="F548" s="3"/>
      <c r="G548" s="61"/>
      <c r="I548" s="3"/>
      <c r="J548" s="3"/>
      <c r="K548" s="3"/>
      <c r="L548" s="3"/>
      <c r="M548" s="3"/>
    </row>
    <row r="549">
      <c r="C549" s="2"/>
      <c r="E549" s="3"/>
      <c r="F549" s="3"/>
      <c r="G549" s="61"/>
      <c r="I549" s="3"/>
      <c r="J549" s="3"/>
      <c r="K549" s="3"/>
      <c r="L549" s="3"/>
      <c r="M549" s="3"/>
    </row>
    <row r="550">
      <c r="C550" s="2"/>
      <c r="E550" s="3"/>
      <c r="F550" s="3"/>
      <c r="G550" s="61"/>
      <c r="I550" s="3"/>
      <c r="J550" s="3"/>
      <c r="K550" s="3"/>
      <c r="L550" s="3"/>
      <c r="M550" s="3"/>
    </row>
    <row r="551">
      <c r="C551" s="2"/>
      <c r="E551" s="3"/>
      <c r="F551" s="3"/>
      <c r="G551" s="61"/>
      <c r="I551" s="3"/>
      <c r="J551" s="3"/>
      <c r="K551" s="3"/>
      <c r="L551" s="3"/>
      <c r="M551" s="3"/>
    </row>
    <row r="552">
      <c r="C552" s="2"/>
      <c r="E552" s="3"/>
      <c r="F552" s="3"/>
      <c r="G552" s="61"/>
      <c r="I552" s="3"/>
      <c r="J552" s="3"/>
      <c r="K552" s="3"/>
      <c r="L552" s="3"/>
      <c r="M552" s="3"/>
    </row>
    <row r="553">
      <c r="C553" s="2"/>
      <c r="E553" s="3"/>
      <c r="F553" s="3"/>
      <c r="G553" s="61"/>
      <c r="I553" s="3"/>
      <c r="J553" s="3"/>
      <c r="K553" s="3"/>
      <c r="L553" s="3"/>
      <c r="M553" s="3"/>
    </row>
    <row r="554">
      <c r="C554" s="2"/>
      <c r="E554" s="3"/>
      <c r="F554" s="3"/>
      <c r="G554" s="61"/>
      <c r="I554" s="3"/>
      <c r="J554" s="3"/>
      <c r="K554" s="3"/>
      <c r="L554" s="3"/>
      <c r="M554" s="3"/>
    </row>
    <row r="555">
      <c r="C555" s="2"/>
      <c r="E555" s="3"/>
      <c r="F555" s="3"/>
      <c r="G555" s="61"/>
      <c r="I555" s="3"/>
      <c r="J555" s="3"/>
      <c r="K555" s="3"/>
      <c r="L555" s="3"/>
      <c r="M555" s="3"/>
    </row>
    <row r="556">
      <c r="C556" s="2"/>
      <c r="E556" s="3"/>
      <c r="F556" s="3"/>
      <c r="G556" s="61"/>
      <c r="I556" s="3"/>
      <c r="J556" s="3"/>
      <c r="K556" s="3"/>
      <c r="L556" s="3"/>
      <c r="M556" s="3"/>
    </row>
    <row r="557">
      <c r="C557" s="2"/>
      <c r="E557" s="3"/>
      <c r="F557" s="3"/>
      <c r="G557" s="61"/>
      <c r="I557" s="3"/>
      <c r="J557" s="3"/>
      <c r="K557" s="3"/>
      <c r="L557" s="3"/>
      <c r="M557" s="3"/>
    </row>
    <row r="558">
      <c r="C558" s="2"/>
      <c r="E558" s="3"/>
      <c r="F558" s="3"/>
      <c r="G558" s="61"/>
      <c r="I558" s="3"/>
      <c r="J558" s="3"/>
      <c r="K558" s="3"/>
      <c r="L558" s="3"/>
      <c r="M558" s="3"/>
    </row>
    <row r="559">
      <c r="C559" s="2"/>
      <c r="E559" s="3"/>
      <c r="F559" s="3"/>
      <c r="G559" s="61"/>
      <c r="I559" s="3"/>
      <c r="J559" s="3"/>
      <c r="K559" s="3"/>
      <c r="L559" s="3"/>
      <c r="M559" s="3"/>
    </row>
    <row r="560">
      <c r="C560" s="2"/>
      <c r="E560" s="3"/>
      <c r="F560" s="3"/>
      <c r="G560" s="61"/>
      <c r="I560" s="3"/>
      <c r="J560" s="3"/>
      <c r="K560" s="3"/>
      <c r="L560" s="3"/>
      <c r="M560" s="3"/>
    </row>
    <row r="561">
      <c r="C561" s="2"/>
      <c r="E561" s="3"/>
      <c r="F561" s="3"/>
      <c r="G561" s="61"/>
      <c r="I561" s="3"/>
      <c r="J561" s="3"/>
      <c r="K561" s="3"/>
      <c r="L561" s="3"/>
      <c r="M561" s="3"/>
    </row>
    <row r="562">
      <c r="C562" s="2"/>
      <c r="E562" s="3"/>
      <c r="F562" s="3"/>
      <c r="G562" s="61"/>
      <c r="I562" s="3"/>
      <c r="J562" s="3"/>
      <c r="K562" s="3"/>
      <c r="L562" s="3"/>
      <c r="M562" s="3"/>
    </row>
    <row r="563">
      <c r="C563" s="2"/>
      <c r="E563" s="3"/>
      <c r="F563" s="3"/>
      <c r="G563" s="61"/>
      <c r="I563" s="3"/>
      <c r="J563" s="3"/>
      <c r="K563" s="3"/>
      <c r="L563" s="3"/>
      <c r="M563" s="3"/>
    </row>
    <row r="564">
      <c r="C564" s="2"/>
      <c r="E564" s="3"/>
      <c r="F564" s="3"/>
      <c r="G564" s="61"/>
      <c r="I564" s="3"/>
      <c r="J564" s="3"/>
      <c r="K564" s="3"/>
      <c r="L564" s="3"/>
      <c r="M564" s="3"/>
    </row>
    <row r="565">
      <c r="C565" s="2"/>
      <c r="E565" s="3"/>
      <c r="F565" s="3"/>
      <c r="G565" s="61"/>
      <c r="I565" s="3"/>
      <c r="J565" s="3"/>
      <c r="K565" s="3"/>
      <c r="L565" s="3"/>
      <c r="M565" s="3"/>
    </row>
    <row r="566">
      <c r="C566" s="2"/>
      <c r="E566" s="3"/>
      <c r="F566" s="3"/>
      <c r="G566" s="61"/>
      <c r="I566" s="3"/>
      <c r="J566" s="3"/>
      <c r="K566" s="3"/>
      <c r="L566" s="3"/>
      <c r="M566" s="3"/>
    </row>
    <row r="567">
      <c r="C567" s="2"/>
      <c r="E567" s="3"/>
      <c r="F567" s="3"/>
      <c r="G567" s="61"/>
      <c r="I567" s="3"/>
      <c r="J567" s="3"/>
      <c r="K567" s="3"/>
      <c r="L567" s="3"/>
      <c r="M567" s="3"/>
    </row>
    <row r="568">
      <c r="C568" s="2"/>
      <c r="E568" s="3"/>
      <c r="F568" s="3"/>
      <c r="G568" s="61"/>
      <c r="I568" s="3"/>
      <c r="J568" s="3"/>
      <c r="K568" s="3"/>
      <c r="L568" s="3"/>
      <c r="M568" s="3"/>
    </row>
    <row r="569">
      <c r="C569" s="2"/>
      <c r="E569" s="3"/>
      <c r="F569" s="3"/>
      <c r="G569" s="61"/>
      <c r="I569" s="3"/>
      <c r="J569" s="3"/>
      <c r="K569" s="3"/>
      <c r="L569" s="3"/>
      <c r="M569" s="3"/>
    </row>
    <row r="570">
      <c r="C570" s="2"/>
      <c r="E570" s="3"/>
      <c r="F570" s="3"/>
      <c r="G570" s="61"/>
      <c r="I570" s="3"/>
      <c r="J570" s="3"/>
      <c r="K570" s="3"/>
      <c r="L570" s="3"/>
      <c r="M570" s="3"/>
    </row>
    <row r="571">
      <c r="C571" s="2"/>
      <c r="E571" s="3"/>
      <c r="F571" s="3"/>
      <c r="G571" s="61"/>
      <c r="I571" s="3"/>
      <c r="J571" s="3"/>
      <c r="K571" s="3"/>
      <c r="L571" s="3"/>
      <c r="M571" s="3"/>
    </row>
    <row r="572">
      <c r="C572" s="2"/>
      <c r="E572" s="3"/>
      <c r="F572" s="3"/>
      <c r="G572" s="61"/>
      <c r="I572" s="3"/>
      <c r="J572" s="3"/>
      <c r="K572" s="3"/>
      <c r="L572" s="3"/>
      <c r="M572" s="3"/>
    </row>
    <row r="573">
      <c r="C573" s="2"/>
      <c r="E573" s="3"/>
      <c r="F573" s="3"/>
      <c r="G573" s="61"/>
      <c r="I573" s="3"/>
      <c r="J573" s="3"/>
      <c r="K573" s="3"/>
      <c r="L573" s="3"/>
      <c r="M573" s="3"/>
    </row>
    <row r="574">
      <c r="C574" s="2"/>
      <c r="E574" s="3"/>
      <c r="F574" s="3"/>
      <c r="G574" s="61"/>
      <c r="I574" s="3"/>
      <c r="J574" s="3"/>
      <c r="K574" s="3"/>
      <c r="L574" s="3"/>
      <c r="M574" s="3"/>
    </row>
    <row r="575">
      <c r="C575" s="2"/>
      <c r="E575" s="3"/>
      <c r="F575" s="3"/>
      <c r="G575" s="61"/>
      <c r="I575" s="3"/>
      <c r="J575" s="3"/>
      <c r="K575" s="3"/>
      <c r="L575" s="3"/>
      <c r="M575" s="3"/>
    </row>
    <row r="576">
      <c r="C576" s="2"/>
      <c r="E576" s="3"/>
      <c r="F576" s="3"/>
      <c r="G576" s="61"/>
      <c r="I576" s="3"/>
      <c r="J576" s="3"/>
      <c r="K576" s="3"/>
      <c r="L576" s="3"/>
      <c r="M576" s="3"/>
    </row>
    <row r="577">
      <c r="C577" s="2"/>
      <c r="E577" s="3"/>
      <c r="F577" s="3"/>
      <c r="G577" s="61"/>
      <c r="I577" s="3"/>
      <c r="J577" s="3"/>
      <c r="K577" s="3"/>
      <c r="L577" s="3"/>
      <c r="M577" s="3"/>
    </row>
    <row r="578">
      <c r="C578" s="2"/>
      <c r="E578" s="3"/>
      <c r="F578" s="3"/>
      <c r="G578" s="61"/>
      <c r="I578" s="3"/>
      <c r="J578" s="3"/>
      <c r="K578" s="3"/>
      <c r="L578" s="3"/>
      <c r="M578" s="3"/>
    </row>
    <row r="579">
      <c r="C579" s="2"/>
      <c r="E579" s="3"/>
      <c r="F579" s="3"/>
      <c r="G579" s="61"/>
      <c r="I579" s="3"/>
      <c r="J579" s="3"/>
      <c r="K579" s="3"/>
      <c r="L579" s="3"/>
      <c r="M579" s="3"/>
    </row>
    <row r="580">
      <c r="C580" s="2"/>
      <c r="E580" s="3"/>
      <c r="F580" s="3"/>
      <c r="G580" s="61"/>
      <c r="I580" s="3"/>
      <c r="J580" s="3"/>
      <c r="K580" s="3"/>
      <c r="L580" s="3"/>
      <c r="M580" s="3"/>
    </row>
    <row r="581">
      <c r="C581" s="2"/>
      <c r="E581" s="3"/>
      <c r="F581" s="3"/>
      <c r="G581" s="61"/>
      <c r="I581" s="3"/>
      <c r="J581" s="3"/>
      <c r="K581" s="3"/>
      <c r="L581" s="3"/>
      <c r="M581" s="3"/>
    </row>
    <row r="582">
      <c r="C582" s="2"/>
      <c r="E582" s="3"/>
      <c r="F582" s="3"/>
      <c r="G582" s="61"/>
      <c r="I582" s="3"/>
      <c r="J582" s="3"/>
      <c r="K582" s="3"/>
      <c r="L582" s="3"/>
      <c r="M582" s="3"/>
    </row>
    <row r="583">
      <c r="C583" s="2"/>
      <c r="E583" s="3"/>
      <c r="F583" s="3"/>
      <c r="G583" s="61"/>
      <c r="I583" s="3"/>
      <c r="J583" s="3"/>
      <c r="K583" s="3"/>
      <c r="L583" s="3"/>
      <c r="M583" s="3"/>
    </row>
    <row r="584">
      <c r="C584" s="2"/>
      <c r="E584" s="3"/>
      <c r="F584" s="3"/>
      <c r="G584" s="61"/>
      <c r="I584" s="3"/>
      <c r="J584" s="3"/>
      <c r="K584" s="3"/>
      <c r="L584" s="3"/>
      <c r="M584" s="3"/>
    </row>
    <row r="585">
      <c r="C585" s="2"/>
      <c r="E585" s="3"/>
      <c r="F585" s="3"/>
      <c r="G585" s="61"/>
      <c r="I585" s="3"/>
      <c r="J585" s="3"/>
      <c r="K585" s="3"/>
      <c r="L585" s="3"/>
      <c r="M585" s="3"/>
    </row>
    <row r="586">
      <c r="C586" s="2"/>
      <c r="E586" s="3"/>
      <c r="F586" s="3"/>
      <c r="G586" s="61"/>
      <c r="I586" s="3"/>
      <c r="J586" s="3"/>
      <c r="K586" s="3"/>
      <c r="L586" s="3"/>
      <c r="M586" s="3"/>
    </row>
    <row r="587">
      <c r="C587" s="2"/>
      <c r="E587" s="3"/>
      <c r="F587" s="3"/>
      <c r="G587" s="61"/>
      <c r="I587" s="3"/>
      <c r="J587" s="3"/>
      <c r="K587" s="3"/>
      <c r="L587" s="3"/>
      <c r="M587" s="3"/>
    </row>
    <row r="588">
      <c r="C588" s="2"/>
      <c r="E588" s="3"/>
      <c r="F588" s="3"/>
      <c r="G588" s="61"/>
      <c r="I588" s="3"/>
      <c r="J588" s="3"/>
      <c r="K588" s="3"/>
      <c r="L588" s="3"/>
      <c r="M588" s="3"/>
    </row>
    <row r="589">
      <c r="C589" s="2"/>
      <c r="E589" s="3"/>
      <c r="F589" s="3"/>
      <c r="G589" s="61"/>
      <c r="I589" s="3"/>
      <c r="J589" s="3"/>
      <c r="K589" s="3"/>
      <c r="L589" s="3"/>
      <c r="M589" s="3"/>
    </row>
    <row r="590">
      <c r="C590" s="2"/>
      <c r="E590" s="3"/>
      <c r="F590" s="3"/>
      <c r="G590" s="61"/>
      <c r="I590" s="3"/>
      <c r="J590" s="3"/>
      <c r="K590" s="3"/>
      <c r="L590" s="3"/>
      <c r="M590" s="3"/>
    </row>
    <row r="591">
      <c r="C591" s="2"/>
      <c r="E591" s="3"/>
      <c r="F591" s="3"/>
      <c r="G591" s="61"/>
      <c r="I591" s="3"/>
      <c r="J591" s="3"/>
      <c r="K591" s="3"/>
      <c r="L591" s="3"/>
      <c r="M591" s="3"/>
    </row>
    <row r="592">
      <c r="C592" s="2"/>
      <c r="E592" s="3"/>
      <c r="F592" s="3"/>
      <c r="G592" s="61"/>
      <c r="I592" s="3"/>
      <c r="J592" s="3"/>
      <c r="K592" s="3"/>
      <c r="L592" s="3"/>
      <c r="M592" s="3"/>
    </row>
    <row r="593">
      <c r="C593" s="2"/>
      <c r="E593" s="3"/>
      <c r="F593" s="3"/>
      <c r="G593" s="61"/>
      <c r="I593" s="3"/>
      <c r="J593" s="3"/>
      <c r="K593" s="3"/>
      <c r="L593" s="3"/>
      <c r="M593" s="3"/>
    </row>
    <row r="594">
      <c r="C594" s="2"/>
      <c r="E594" s="3"/>
      <c r="F594" s="3"/>
      <c r="G594" s="61"/>
      <c r="I594" s="3"/>
      <c r="J594" s="3"/>
      <c r="K594" s="3"/>
      <c r="L594" s="3"/>
      <c r="M594" s="3"/>
    </row>
    <row r="595">
      <c r="C595" s="2"/>
      <c r="E595" s="3"/>
      <c r="F595" s="3"/>
      <c r="G595" s="61"/>
      <c r="I595" s="3"/>
      <c r="J595" s="3"/>
      <c r="K595" s="3"/>
      <c r="L595" s="3"/>
      <c r="M595" s="3"/>
    </row>
    <row r="596">
      <c r="C596" s="2"/>
      <c r="E596" s="3"/>
      <c r="F596" s="3"/>
      <c r="G596" s="61"/>
      <c r="I596" s="3"/>
      <c r="J596" s="3"/>
      <c r="K596" s="3"/>
      <c r="L596" s="3"/>
      <c r="M596" s="3"/>
    </row>
    <row r="597">
      <c r="C597" s="2"/>
      <c r="E597" s="3"/>
      <c r="F597" s="3"/>
      <c r="G597" s="61"/>
      <c r="I597" s="3"/>
      <c r="J597" s="3"/>
      <c r="K597" s="3"/>
      <c r="L597" s="3"/>
      <c r="M597" s="3"/>
    </row>
    <row r="598">
      <c r="C598" s="2"/>
      <c r="E598" s="3"/>
      <c r="F598" s="3"/>
      <c r="G598" s="61"/>
      <c r="I598" s="3"/>
      <c r="J598" s="3"/>
      <c r="K598" s="3"/>
      <c r="L598" s="3"/>
      <c r="M598" s="3"/>
    </row>
    <row r="599">
      <c r="C599" s="2"/>
      <c r="E599" s="3"/>
      <c r="F599" s="3"/>
      <c r="G599" s="61"/>
      <c r="I599" s="3"/>
      <c r="J599" s="3"/>
      <c r="K599" s="3"/>
      <c r="L599" s="3"/>
      <c r="M599" s="3"/>
    </row>
    <row r="600">
      <c r="C600" s="2"/>
      <c r="E600" s="3"/>
      <c r="F600" s="3"/>
      <c r="G600" s="61"/>
      <c r="I600" s="3"/>
      <c r="J600" s="3"/>
      <c r="K600" s="3"/>
      <c r="L600" s="3"/>
      <c r="M600" s="3"/>
    </row>
    <row r="601">
      <c r="C601" s="2"/>
      <c r="E601" s="3"/>
      <c r="F601" s="3"/>
      <c r="G601" s="61"/>
      <c r="I601" s="3"/>
      <c r="J601" s="3"/>
      <c r="K601" s="3"/>
      <c r="L601" s="3"/>
      <c r="M601" s="3"/>
    </row>
    <row r="602">
      <c r="C602" s="2"/>
      <c r="E602" s="3"/>
      <c r="F602" s="3"/>
      <c r="G602" s="61"/>
      <c r="I602" s="3"/>
      <c r="J602" s="3"/>
      <c r="K602" s="3"/>
      <c r="L602" s="3"/>
      <c r="M602" s="3"/>
    </row>
    <row r="603">
      <c r="C603" s="2"/>
      <c r="E603" s="3"/>
      <c r="F603" s="3"/>
      <c r="G603" s="61"/>
      <c r="I603" s="3"/>
      <c r="J603" s="3"/>
      <c r="K603" s="3"/>
      <c r="L603" s="3"/>
      <c r="M603" s="3"/>
    </row>
    <row r="604">
      <c r="C604" s="2"/>
      <c r="E604" s="3"/>
      <c r="F604" s="3"/>
      <c r="G604" s="61"/>
      <c r="I604" s="3"/>
      <c r="J604" s="3"/>
      <c r="K604" s="3"/>
      <c r="L604" s="3"/>
      <c r="M604" s="3"/>
    </row>
    <row r="605">
      <c r="C605" s="2"/>
      <c r="E605" s="3"/>
      <c r="F605" s="3"/>
      <c r="G605" s="61"/>
      <c r="I605" s="3"/>
      <c r="J605" s="3"/>
      <c r="K605" s="3"/>
      <c r="L605" s="3"/>
      <c r="M605" s="3"/>
    </row>
    <row r="606">
      <c r="C606" s="2"/>
      <c r="E606" s="3"/>
      <c r="F606" s="3"/>
      <c r="G606" s="61"/>
      <c r="I606" s="3"/>
      <c r="J606" s="3"/>
      <c r="K606" s="3"/>
      <c r="L606" s="3"/>
      <c r="M606" s="3"/>
    </row>
    <row r="607">
      <c r="C607" s="2"/>
      <c r="E607" s="3"/>
      <c r="F607" s="3"/>
      <c r="G607" s="61"/>
      <c r="I607" s="3"/>
      <c r="J607" s="3"/>
      <c r="K607" s="3"/>
      <c r="L607" s="3"/>
      <c r="M607" s="3"/>
    </row>
    <row r="608">
      <c r="C608" s="2"/>
      <c r="E608" s="3"/>
      <c r="F608" s="3"/>
      <c r="G608" s="61"/>
      <c r="I608" s="3"/>
      <c r="J608" s="3"/>
      <c r="K608" s="3"/>
      <c r="L608" s="3"/>
      <c r="M608" s="3"/>
    </row>
    <row r="609">
      <c r="C609" s="2"/>
      <c r="E609" s="3"/>
      <c r="F609" s="3"/>
      <c r="G609" s="61"/>
      <c r="I609" s="3"/>
      <c r="J609" s="3"/>
      <c r="K609" s="3"/>
      <c r="L609" s="3"/>
      <c r="M609" s="3"/>
    </row>
    <row r="610">
      <c r="C610" s="2"/>
      <c r="E610" s="3"/>
      <c r="F610" s="3"/>
      <c r="G610" s="61"/>
      <c r="I610" s="3"/>
      <c r="J610" s="3"/>
      <c r="K610" s="3"/>
      <c r="L610" s="3"/>
      <c r="M610" s="3"/>
    </row>
    <row r="611">
      <c r="C611" s="2"/>
      <c r="E611" s="3"/>
      <c r="F611" s="3"/>
      <c r="G611" s="61"/>
      <c r="I611" s="3"/>
      <c r="J611" s="3"/>
      <c r="K611" s="3"/>
      <c r="L611" s="3"/>
      <c r="M611" s="3"/>
    </row>
    <row r="612">
      <c r="C612" s="2"/>
      <c r="E612" s="3"/>
      <c r="F612" s="3"/>
      <c r="G612" s="61"/>
      <c r="I612" s="3"/>
      <c r="J612" s="3"/>
      <c r="K612" s="3"/>
      <c r="L612" s="3"/>
      <c r="M612" s="3"/>
    </row>
    <row r="613">
      <c r="C613" s="2"/>
      <c r="E613" s="3"/>
      <c r="F613" s="3"/>
      <c r="G613" s="61"/>
      <c r="I613" s="3"/>
      <c r="J613" s="3"/>
      <c r="K613" s="3"/>
      <c r="L613" s="3"/>
      <c r="M613" s="3"/>
    </row>
    <row r="614">
      <c r="C614" s="2"/>
      <c r="E614" s="3"/>
      <c r="F614" s="3"/>
      <c r="G614" s="61"/>
      <c r="I614" s="3"/>
      <c r="J614" s="3"/>
      <c r="K614" s="3"/>
      <c r="L614" s="3"/>
      <c r="M614" s="3"/>
    </row>
    <row r="615">
      <c r="C615" s="2"/>
      <c r="E615" s="3"/>
      <c r="F615" s="3"/>
      <c r="G615" s="61"/>
      <c r="I615" s="3"/>
      <c r="J615" s="3"/>
      <c r="K615" s="3"/>
      <c r="L615" s="3"/>
      <c r="M615" s="3"/>
    </row>
    <row r="616">
      <c r="C616" s="2"/>
      <c r="E616" s="3"/>
      <c r="F616" s="3"/>
      <c r="G616" s="61"/>
      <c r="I616" s="3"/>
      <c r="J616" s="3"/>
      <c r="K616" s="3"/>
      <c r="L616" s="3"/>
      <c r="M616" s="3"/>
    </row>
    <row r="617">
      <c r="C617" s="2"/>
      <c r="E617" s="3"/>
      <c r="F617" s="3"/>
      <c r="G617" s="61"/>
      <c r="I617" s="3"/>
      <c r="J617" s="3"/>
      <c r="K617" s="3"/>
      <c r="L617" s="3"/>
      <c r="M617" s="3"/>
    </row>
    <row r="618">
      <c r="C618" s="2"/>
      <c r="E618" s="3"/>
      <c r="F618" s="3"/>
      <c r="G618" s="61"/>
      <c r="I618" s="3"/>
      <c r="J618" s="3"/>
      <c r="K618" s="3"/>
      <c r="L618" s="3"/>
      <c r="M618" s="3"/>
    </row>
    <row r="619">
      <c r="C619" s="2"/>
      <c r="E619" s="3"/>
      <c r="F619" s="3"/>
      <c r="G619" s="61"/>
      <c r="I619" s="3"/>
      <c r="J619" s="3"/>
      <c r="K619" s="3"/>
      <c r="L619" s="3"/>
      <c r="M619" s="3"/>
    </row>
    <row r="620">
      <c r="C620" s="2"/>
      <c r="E620" s="3"/>
      <c r="F620" s="3"/>
      <c r="G620" s="61"/>
      <c r="I620" s="3"/>
      <c r="J620" s="3"/>
      <c r="K620" s="3"/>
      <c r="L620" s="3"/>
      <c r="M620" s="3"/>
    </row>
    <row r="621">
      <c r="C621" s="2"/>
      <c r="E621" s="3"/>
      <c r="F621" s="3"/>
      <c r="G621" s="61"/>
      <c r="I621" s="3"/>
      <c r="J621" s="3"/>
      <c r="K621" s="3"/>
      <c r="L621" s="3"/>
      <c r="M621" s="3"/>
    </row>
    <row r="622">
      <c r="C622" s="2"/>
      <c r="E622" s="3"/>
      <c r="F622" s="3"/>
      <c r="G622" s="61"/>
      <c r="I622" s="3"/>
      <c r="J622" s="3"/>
      <c r="K622" s="3"/>
      <c r="L622" s="3"/>
      <c r="M622" s="3"/>
    </row>
    <row r="623">
      <c r="C623" s="2"/>
      <c r="E623" s="3"/>
      <c r="F623" s="3"/>
      <c r="G623" s="61"/>
      <c r="I623" s="3"/>
      <c r="J623" s="3"/>
      <c r="K623" s="3"/>
      <c r="L623" s="3"/>
      <c r="M623" s="3"/>
    </row>
    <row r="624">
      <c r="C624" s="2"/>
      <c r="E624" s="3"/>
      <c r="F624" s="3"/>
      <c r="G624" s="61"/>
      <c r="I624" s="3"/>
      <c r="J624" s="3"/>
      <c r="K624" s="3"/>
      <c r="L624" s="3"/>
      <c r="M624" s="3"/>
    </row>
    <row r="625">
      <c r="C625" s="2"/>
      <c r="E625" s="3"/>
      <c r="F625" s="3"/>
      <c r="G625" s="61"/>
      <c r="I625" s="3"/>
      <c r="J625" s="3"/>
      <c r="K625" s="3"/>
      <c r="L625" s="3"/>
      <c r="M625" s="3"/>
    </row>
    <row r="626">
      <c r="C626" s="2"/>
      <c r="E626" s="3"/>
      <c r="F626" s="3"/>
      <c r="G626" s="61"/>
      <c r="I626" s="3"/>
      <c r="J626" s="3"/>
      <c r="K626" s="3"/>
      <c r="L626" s="3"/>
      <c r="M626" s="3"/>
    </row>
    <row r="627">
      <c r="C627" s="2"/>
      <c r="E627" s="3"/>
      <c r="F627" s="3"/>
      <c r="G627" s="61"/>
      <c r="I627" s="3"/>
      <c r="J627" s="3"/>
      <c r="K627" s="3"/>
      <c r="L627" s="3"/>
      <c r="M627" s="3"/>
    </row>
    <row r="628">
      <c r="C628" s="2"/>
      <c r="E628" s="3"/>
      <c r="F628" s="3"/>
      <c r="G628" s="61"/>
      <c r="I628" s="3"/>
      <c r="J628" s="3"/>
      <c r="K628" s="3"/>
      <c r="L628" s="3"/>
      <c r="M628" s="3"/>
    </row>
    <row r="629">
      <c r="C629" s="2"/>
      <c r="E629" s="3"/>
      <c r="F629" s="3"/>
      <c r="G629" s="61"/>
      <c r="I629" s="3"/>
      <c r="J629" s="3"/>
      <c r="K629" s="3"/>
      <c r="L629" s="3"/>
      <c r="M629" s="3"/>
    </row>
    <row r="630">
      <c r="C630" s="2"/>
      <c r="E630" s="3"/>
      <c r="F630" s="3"/>
      <c r="G630" s="61"/>
      <c r="I630" s="3"/>
      <c r="J630" s="3"/>
      <c r="K630" s="3"/>
      <c r="L630" s="3"/>
      <c r="M630" s="3"/>
    </row>
    <row r="631">
      <c r="C631" s="2"/>
      <c r="E631" s="3"/>
      <c r="F631" s="3"/>
      <c r="G631" s="61"/>
      <c r="I631" s="3"/>
      <c r="J631" s="3"/>
      <c r="K631" s="3"/>
      <c r="L631" s="3"/>
      <c r="M631" s="3"/>
    </row>
    <row r="632">
      <c r="C632" s="2"/>
      <c r="E632" s="3"/>
      <c r="F632" s="3"/>
      <c r="G632" s="61"/>
      <c r="I632" s="3"/>
      <c r="J632" s="3"/>
      <c r="K632" s="3"/>
      <c r="L632" s="3"/>
      <c r="M632" s="3"/>
    </row>
    <row r="633">
      <c r="C633" s="2"/>
      <c r="E633" s="3"/>
      <c r="F633" s="3"/>
      <c r="G633" s="61"/>
      <c r="I633" s="3"/>
      <c r="J633" s="3"/>
      <c r="K633" s="3"/>
      <c r="L633" s="3"/>
      <c r="M633" s="3"/>
    </row>
    <row r="634">
      <c r="C634" s="2"/>
      <c r="E634" s="3"/>
      <c r="F634" s="3"/>
      <c r="G634" s="61"/>
      <c r="I634" s="3"/>
      <c r="J634" s="3"/>
      <c r="K634" s="3"/>
      <c r="L634" s="3"/>
      <c r="M634" s="3"/>
    </row>
    <row r="635">
      <c r="C635" s="2"/>
      <c r="E635" s="3"/>
      <c r="F635" s="3"/>
      <c r="G635" s="61"/>
      <c r="I635" s="3"/>
      <c r="J635" s="3"/>
      <c r="K635" s="3"/>
      <c r="L635" s="3"/>
      <c r="M635" s="3"/>
    </row>
    <row r="636">
      <c r="C636" s="2"/>
      <c r="E636" s="3"/>
      <c r="F636" s="3"/>
      <c r="G636" s="61"/>
      <c r="I636" s="3"/>
      <c r="J636" s="3"/>
      <c r="K636" s="3"/>
      <c r="L636" s="3"/>
      <c r="M636" s="3"/>
    </row>
    <row r="637">
      <c r="C637" s="2"/>
      <c r="E637" s="3"/>
      <c r="F637" s="3"/>
      <c r="G637" s="61"/>
      <c r="I637" s="3"/>
      <c r="J637" s="3"/>
      <c r="K637" s="3"/>
      <c r="L637" s="3"/>
      <c r="M637" s="3"/>
    </row>
    <row r="638">
      <c r="C638" s="2"/>
      <c r="E638" s="3"/>
      <c r="F638" s="3"/>
      <c r="G638" s="61"/>
      <c r="I638" s="3"/>
      <c r="J638" s="3"/>
      <c r="K638" s="3"/>
      <c r="L638" s="3"/>
      <c r="M638" s="3"/>
    </row>
    <row r="639">
      <c r="C639" s="2"/>
      <c r="E639" s="3"/>
      <c r="F639" s="3"/>
      <c r="G639" s="61"/>
      <c r="I639" s="3"/>
      <c r="J639" s="3"/>
      <c r="K639" s="3"/>
      <c r="L639" s="3"/>
      <c r="M639" s="3"/>
    </row>
    <row r="640">
      <c r="C640" s="2"/>
      <c r="E640" s="3"/>
      <c r="F640" s="3"/>
      <c r="G640" s="61"/>
      <c r="I640" s="3"/>
      <c r="J640" s="3"/>
      <c r="K640" s="3"/>
      <c r="L640" s="3"/>
      <c r="M640" s="3"/>
    </row>
    <row r="641">
      <c r="C641" s="2"/>
      <c r="E641" s="3"/>
      <c r="F641" s="3"/>
      <c r="G641" s="61"/>
      <c r="I641" s="3"/>
      <c r="J641" s="3"/>
      <c r="K641" s="3"/>
      <c r="L641" s="3"/>
      <c r="M641" s="3"/>
    </row>
    <row r="642">
      <c r="C642" s="2"/>
      <c r="E642" s="3"/>
      <c r="F642" s="3"/>
      <c r="G642" s="61"/>
      <c r="I642" s="3"/>
      <c r="J642" s="3"/>
      <c r="K642" s="3"/>
      <c r="L642" s="3"/>
      <c r="M642" s="3"/>
    </row>
    <row r="643">
      <c r="C643" s="2"/>
      <c r="E643" s="3"/>
      <c r="F643" s="3"/>
      <c r="G643" s="61"/>
      <c r="I643" s="3"/>
      <c r="J643" s="3"/>
      <c r="K643" s="3"/>
      <c r="L643" s="3"/>
      <c r="M643" s="3"/>
    </row>
    <row r="644">
      <c r="C644" s="2"/>
      <c r="E644" s="3"/>
      <c r="F644" s="3"/>
      <c r="G644" s="61"/>
      <c r="I644" s="3"/>
      <c r="J644" s="3"/>
      <c r="K644" s="3"/>
      <c r="L644" s="3"/>
      <c r="M644" s="3"/>
    </row>
    <row r="645">
      <c r="C645" s="2"/>
      <c r="E645" s="3"/>
      <c r="F645" s="3"/>
      <c r="G645" s="61"/>
      <c r="I645" s="3"/>
      <c r="J645" s="3"/>
      <c r="K645" s="3"/>
      <c r="L645" s="3"/>
      <c r="M645" s="3"/>
    </row>
    <row r="646">
      <c r="C646" s="2"/>
      <c r="E646" s="3"/>
      <c r="F646" s="3"/>
      <c r="G646" s="61"/>
      <c r="I646" s="3"/>
      <c r="J646" s="3"/>
      <c r="K646" s="3"/>
      <c r="L646" s="3"/>
      <c r="M646" s="3"/>
    </row>
    <row r="647">
      <c r="C647" s="2"/>
      <c r="E647" s="3"/>
      <c r="F647" s="3"/>
      <c r="G647" s="61"/>
      <c r="I647" s="3"/>
      <c r="J647" s="3"/>
      <c r="K647" s="3"/>
      <c r="L647" s="3"/>
      <c r="M647" s="3"/>
    </row>
    <row r="648">
      <c r="C648" s="2"/>
      <c r="E648" s="3"/>
      <c r="F648" s="3"/>
      <c r="G648" s="61"/>
      <c r="I648" s="3"/>
      <c r="J648" s="3"/>
      <c r="K648" s="3"/>
      <c r="L648" s="3"/>
      <c r="M648" s="3"/>
    </row>
    <row r="649">
      <c r="C649" s="2"/>
      <c r="E649" s="3"/>
      <c r="F649" s="3"/>
      <c r="G649" s="61"/>
      <c r="I649" s="3"/>
      <c r="J649" s="3"/>
      <c r="K649" s="3"/>
      <c r="L649" s="3"/>
      <c r="M649" s="3"/>
    </row>
    <row r="650">
      <c r="C650" s="2"/>
      <c r="E650" s="3"/>
      <c r="F650" s="3"/>
      <c r="G650" s="61"/>
      <c r="I650" s="3"/>
      <c r="J650" s="3"/>
      <c r="K650" s="3"/>
      <c r="L650" s="3"/>
      <c r="M650" s="3"/>
    </row>
    <row r="651">
      <c r="C651" s="2"/>
      <c r="E651" s="3"/>
      <c r="F651" s="3"/>
      <c r="G651" s="61"/>
      <c r="I651" s="3"/>
      <c r="J651" s="3"/>
      <c r="K651" s="3"/>
      <c r="L651" s="3"/>
      <c r="M651" s="3"/>
    </row>
    <row r="652">
      <c r="C652" s="2"/>
      <c r="E652" s="3"/>
      <c r="F652" s="3"/>
      <c r="G652" s="61"/>
      <c r="I652" s="3"/>
      <c r="J652" s="3"/>
      <c r="K652" s="3"/>
      <c r="L652" s="3"/>
      <c r="M652" s="3"/>
    </row>
    <row r="653">
      <c r="C653" s="2"/>
      <c r="E653" s="3"/>
      <c r="F653" s="3"/>
      <c r="G653" s="61"/>
      <c r="I653" s="3"/>
      <c r="J653" s="3"/>
      <c r="K653" s="3"/>
      <c r="L653" s="3"/>
      <c r="M653" s="3"/>
    </row>
    <row r="654">
      <c r="C654" s="2"/>
      <c r="E654" s="3"/>
      <c r="F654" s="3"/>
      <c r="G654" s="61"/>
      <c r="I654" s="3"/>
      <c r="J654" s="3"/>
      <c r="K654" s="3"/>
      <c r="L654" s="3"/>
      <c r="M654" s="3"/>
    </row>
    <row r="655">
      <c r="C655" s="2"/>
      <c r="E655" s="3"/>
      <c r="F655" s="3"/>
      <c r="G655" s="61"/>
      <c r="I655" s="3"/>
      <c r="J655" s="3"/>
      <c r="K655" s="3"/>
      <c r="L655" s="3"/>
      <c r="M655" s="3"/>
    </row>
    <row r="656">
      <c r="C656" s="2"/>
      <c r="E656" s="3"/>
      <c r="F656" s="3"/>
      <c r="G656" s="61"/>
      <c r="I656" s="3"/>
      <c r="J656" s="3"/>
      <c r="K656" s="3"/>
      <c r="L656" s="3"/>
      <c r="M656" s="3"/>
    </row>
    <row r="657">
      <c r="C657" s="2"/>
      <c r="E657" s="3"/>
      <c r="F657" s="3"/>
      <c r="G657" s="61"/>
      <c r="I657" s="3"/>
      <c r="J657" s="3"/>
      <c r="K657" s="3"/>
      <c r="L657" s="3"/>
      <c r="M657" s="3"/>
    </row>
    <row r="658">
      <c r="C658" s="2"/>
      <c r="E658" s="3"/>
      <c r="F658" s="3"/>
      <c r="G658" s="61"/>
      <c r="I658" s="3"/>
      <c r="J658" s="3"/>
      <c r="K658" s="3"/>
      <c r="L658" s="3"/>
      <c r="M658" s="3"/>
    </row>
    <row r="659">
      <c r="C659" s="2"/>
      <c r="E659" s="3"/>
      <c r="F659" s="3"/>
      <c r="G659" s="61"/>
      <c r="I659" s="3"/>
      <c r="J659" s="3"/>
      <c r="K659" s="3"/>
      <c r="L659" s="3"/>
      <c r="M659" s="3"/>
    </row>
    <row r="660">
      <c r="C660" s="2"/>
      <c r="E660" s="3"/>
      <c r="F660" s="3"/>
      <c r="G660" s="61"/>
      <c r="I660" s="3"/>
      <c r="J660" s="3"/>
      <c r="K660" s="3"/>
      <c r="L660" s="3"/>
      <c r="M660" s="3"/>
    </row>
    <row r="661">
      <c r="C661" s="2"/>
      <c r="E661" s="3"/>
      <c r="F661" s="3"/>
      <c r="G661" s="61"/>
      <c r="I661" s="3"/>
      <c r="J661" s="3"/>
      <c r="K661" s="3"/>
      <c r="L661" s="3"/>
      <c r="M661" s="3"/>
    </row>
    <row r="662">
      <c r="C662" s="2"/>
      <c r="E662" s="3"/>
      <c r="F662" s="3"/>
      <c r="G662" s="61"/>
      <c r="I662" s="3"/>
      <c r="J662" s="3"/>
      <c r="K662" s="3"/>
      <c r="L662" s="3"/>
      <c r="M662" s="3"/>
    </row>
    <row r="663">
      <c r="C663" s="2"/>
      <c r="E663" s="3"/>
      <c r="F663" s="3"/>
      <c r="G663" s="61"/>
      <c r="I663" s="3"/>
      <c r="J663" s="3"/>
      <c r="K663" s="3"/>
      <c r="L663" s="3"/>
      <c r="M663" s="3"/>
    </row>
    <row r="664">
      <c r="C664" s="2"/>
      <c r="E664" s="3"/>
      <c r="F664" s="3"/>
      <c r="G664" s="61"/>
      <c r="I664" s="3"/>
      <c r="J664" s="3"/>
      <c r="K664" s="3"/>
      <c r="L664" s="3"/>
      <c r="M664" s="3"/>
    </row>
    <row r="665">
      <c r="C665" s="2"/>
      <c r="E665" s="3"/>
      <c r="F665" s="3"/>
      <c r="G665" s="61"/>
      <c r="I665" s="3"/>
      <c r="J665" s="3"/>
      <c r="K665" s="3"/>
      <c r="L665" s="3"/>
      <c r="M665" s="3"/>
    </row>
    <row r="666">
      <c r="C666" s="2"/>
      <c r="E666" s="3"/>
      <c r="F666" s="3"/>
      <c r="G666" s="61"/>
      <c r="I666" s="3"/>
      <c r="J666" s="3"/>
      <c r="K666" s="3"/>
      <c r="L666" s="3"/>
      <c r="M666" s="3"/>
    </row>
    <row r="667">
      <c r="C667" s="2"/>
      <c r="E667" s="3"/>
      <c r="F667" s="3"/>
      <c r="G667" s="61"/>
      <c r="I667" s="3"/>
      <c r="J667" s="3"/>
      <c r="K667" s="3"/>
      <c r="L667" s="3"/>
      <c r="M667" s="3"/>
    </row>
    <row r="668">
      <c r="C668" s="2"/>
      <c r="E668" s="3"/>
      <c r="F668" s="3"/>
      <c r="G668" s="61"/>
      <c r="I668" s="3"/>
      <c r="J668" s="3"/>
      <c r="K668" s="3"/>
      <c r="L668" s="3"/>
      <c r="M668" s="3"/>
    </row>
    <row r="669">
      <c r="C669" s="2"/>
      <c r="E669" s="3"/>
      <c r="F669" s="3"/>
      <c r="G669" s="61"/>
      <c r="I669" s="3"/>
      <c r="J669" s="3"/>
      <c r="K669" s="3"/>
      <c r="L669" s="3"/>
      <c r="M669" s="3"/>
    </row>
    <row r="670">
      <c r="C670" s="2"/>
      <c r="E670" s="3"/>
      <c r="F670" s="3"/>
      <c r="G670" s="61"/>
      <c r="I670" s="3"/>
      <c r="J670" s="3"/>
      <c r="K670" s="3"/>
      <c r="L670" s="3"/>
      <c r="M670" s="3"/>
    </row>
    <row r="671">
      <c r="C671" s="2"/>
      <c r="E671" s="3"/>
      <c r="F671" s="3"/>
      <c r="G671" s="61"/>
      <c r="I671" s="3"/>
      <c r="J671" s="3"/>
      <c r="K671" s="3"/>
      <c r="L671" s="3"/>
      <c r="M671" s="3"/>
    </row>
    <row r="672">
      <c r="C672" s="2"/>
      <c r="E672" s="3"/>
      <c r="F672" s="3"/>
      <c r="G672" s="61"/>
      <c r="I672" s="3"/>
      <c r="J672" s="3"/>
      <c r="K672" s="3"/>
      <c r="L672" s="3"/>
      <c r="M672" s="3"/>
    </row>
    <row r="673">
      <c r="C673" s="2"/>
      <c r="E673" s="3"/>
      <c r="F673" s="3"/>
      <c r="G673" s="61"/>
      <c r="I673" s="3"/>
      <c r="J673" s="3"/>
      <c r="K673" s="3"/>
      <c r="L673" s="3"/>
      <c r="M673" s="3"/>
    </row>
    <row r="674">
      <c r="C674" s="2"/>
      <c r="E674" s="3"/>
      <c r="F674" s="3"/>
      <c r="G674" s="61"/>
      <c r="I674" s="3"/>
      <c r="J674" s="3"/>
      <c r="K674" s="3"/>
      <c r="L674" s="3"/>
      <c r="M674" s="3"/>
    </row>
    <row r="675">
      <c r="C675" s="2"/>
      <c r="E675" s="3"/>
      <c r="F675" s="3"/>
      <c r="G675" s="61"/>
      <c r="I675" s="3"/>
      <c r="J675" s="3"/>
      <c r="K675" s="3"/>
      <c r="L675" s="3"/>
      <c r="M675" s="3"/>
    </row>
    <row r="676">
      <c r="C676" s="2"/>
      <c r="E676" s="3"/>
      <c r="F676" s="3"/>
      <c r="G676" s="61"/>
      <c r="I676" s="3"/>
      <c r="J676" s="3"/>
      <c r="K676" s="3"/>
      <c r="L676" s="3"/>
      <c r="M676" s="3"/>
    </row>
    <row r="677">
      <c r="C677" s="2"/>
      <c r="E677" s="3"/>
      <c r="F677" s="3"/>
      <c r="G677" s="61"/>
      <c r="I677" s="3"/>
      <c r="J677" s="3"/>
      <c r="K677" s="3"/>
      <c r="L677" s="3"/>
      <c r="M677" s="3"/>
    </row>
    <row r="678">
      <c r="C678" s="2"/>
      <c r="E678" s="3"/>
      <c r="F678" s="3"/>
      <c r="G678" s="61"/>
      <c r="I678" s="3"/>
      <c r="J678" s="3"/>
      <c r="K678" s="3"/>
      <c r="L678" s="3"/>
      <c r="M678" s="3"/>
    </row>
    <row r="679">
      <c r="C679" s="2"/>
      <c r="E679" s="3"/>
      <c r="F679" s="3"/>
      <c r="G679" s="61"/>
      <c r="I679" s="3"/>
      <c r="J679" s="3"/>
      <c r="K679" s="3"/>
      <c r="L679" s="3"/>
      <c r="M679" s="3"/>
    </row>
    <row r="680">
      <c r="C680" s="2"/>
      <c r="E680" s="3"/>
      <c r="F680" s="3"/>
      <c r="G680" s="61"/>
      <c r="I680" s="3"/>
      <c r="J680" s="3"/>
      <c r="K680" s="3"/>
      <c r="L680" s="3"/>
      <c r="M680" s="3"/>
    </row>
    <row r="681">
      <c r="C681" s="2"/>
      <c r="E681" s="3"/>
      <c r="F681" s="3"/>
      <c r="G681" s="61"/>
      <c r="I681" s="3"/>
      <c r="J681" s="3"/>
      <c r="K681" s="3"/>
      <c r="L681" s="3"/>
      <c r="M681" s="3"/>
    </row>
    <row r="682">
      <c r="C682" s="2"/>
      <c r="E682" s="3"/>
      <c r="F682" s="3"/>
      <c r="G682" s="61"/>
      <c r="I682" s="3"/>
      <c r="J682" s="3"/>
      <c r="K682" s="3"/>
      <c r="L682" s="3"/>
      <c r="M682" s="3"/>
    </row>
    <row r="683">
      <c r="C683" s="2"/>
      <c r="E683" s="3"/>
      <c r="F683" s="3"/>
      <c r="G683" s="61"/>
      <c r="I683" s="3"/>
      <c r="J683" s="3"/>
      <c r="K683" s="3"/>
      <c r="L683" s="3"/>
      <c r="M683" s="3"/>
    </row>
    <row r="684">
      <c r="C684" s="2"/>
      <c r="E684" s="3"/>
      <c r="F684" s="3"/>
      <c r="G684" s="61"/>
      <c r="I684" s="3"/>
      <c r="J684" s="3"/>
      <c r="K684" s="3"/>
      <c r="L684" s="3"/>
      <c r="M684" s="3"/>
    </row>
    <row r="685">
      <c r="C685" s="2"/>
      <c r="E685" s="3"/>
      <c r="F685" s="3"/>
      <c r="G685" s="61"/>
      <c r="I685" s="3"/>
      <c r="J685" s="3"/>
      <c r="K685" s="3"/>
      <c r="L685" s="3"/>
      <c r="M685" s="3"/>
    </row>
    <row r="686">
      <c r="C686" s="2"/>
      <c r="E686" s="3"/>
      <c r="F686" s="3"/>
      <c r="G686" s="61"/>
      <c r="I686" s="3"/>
      <c r="J686" s="3"/>
      <c r="K686" s="3"/>
      <c r="L686" s="3"/>
      <c r="M686" s="3"/>
    </row>
    <row r="687">
      <c r="C687" s="2"/>
      <c r="E687" s="3"/>
      <c r="F687" s="3"/>
      <c r="G687" s="61"/>
      <c r="I687" s="3"/>
      <c r="J687" s="3"/>
      <c r="K687" s="3"/>
      <c r="L687" s="3"/>
      <c r="M687" s="3"/>
    </row>
    <row r="688">
      <c r="C688" s="2"/>
      <c r="E688" s="3"/>
      <c r="F688" s="3"/>
      <c r="G688" s="61"/>
      <c r="I688" s="3"/>
      <c r="J688" s="3"/>
      <c r="K688" s="3"/>
      <c r="L688" s="3"/>
      <c r="M688" s="3"/>
    </row>
    <row r="689">
      <c r="C689" s="2"/>
      <c r="E689" s="3"/>
      <c r="F689" s="3"/>
      <c r="G689" s="61"/>
      <c r="I689" s="3"/>
      <c r="J689" s="3"/>
      <c r="K689" s="3"/>
      <c r="L689" s="3"/>
      <c r="M689" s="3"/>
    </row>
    <row r="690">
      <c r="C690" s="2"/>
      <c r="E690" s="3"/>
      <c r="F690" s="3"/>
      <c r="G690" s="61"/>
      <c r="I690" s="3"/>
      <c r="J690" s="3"/>
      <c r="K690" s="3"/>
      <c r="L690" s="3"/>
      <c r="M690" s="3"/>
    </row>
    <row r="691">
      <c r="C691" s="2"/>
      <c r="E691" s="3"/>
      <c r="F691" s="3"/>
      <c r="G691" s="61"/>
      <c r="I691" s="3"/>
      <c r="J691" s="3"/>
      <c r="K691" s="3"/>
      <c r="L691" s="3"/>
      <c r="M691" s="3"/>
    </row>
    <row r="692">
      <c r="C692" s="2"/>
      <c r="E692" s="3"/>
      <c r="F692" s="3"/>
      <c r="G692" s="61"/>
      <c r="I692" s="3"/>
      <c r="J692" s="3"/>
      <c r="K692" s="3"/>
      <c r="L692" s="3"/>
      <c r="M692" s="3"/>
    </row>
    <row r="693">
      <c r="C693" s="2"/>
      <c r="E693" s="3"/>
      <c r="F693" s="3"/>
      <c r="G693" s="61"/>
      <c r="I693" s="3"/>
      <c r="J693" s="3"/>
      <c r="K693" s="3"/>
      <c r="L693" s="3"/>
      <c r="M693" s="3"/>
    </row>
    <row r="694">
      <c r="C694" s="2"/>
      <c r="E694" s="3"/>
      <c r="F694" s="3"/>
      <c r="G694" s="61"/>
      <c r="I694" s="3"/>
      <c r="J694" s="3"/>
      <c r="K694" s="3"/>
      <c r="L694" s="3"/>
      <c r="M694" s="3"/>
    </row>
    <row r="695">
      <c r="C695" s="2"/>
      <c r="E695" s="3"/>
      <c r="F695" s="3"/>
      <c r="G695" s="61"/>
      <c r="I695" s="3"/>
      <c r="J695" s="3"/>
      <c r="K695" s="3"/>
      <c r="L695" s="3"/>
      <c r="M695" s="3"/>
    </row>
    <row r="696">
      <c r="C696" s="2"/>
      <c r="E696" s="3"/>
      <c r="F696" s="3"/>
      <c r="G696" s="61"/>
      <c r="I696" s="3"/>
      <c r="J696" s="3"/>
      <c r="K696" s="3"/>
      <c r="L696" s="3"/>
      <c r="M696" s="3"/>
    </row>
    <row r="697">
      <c r="C697" s="2"/>
      <c r="E697" s="3"/>
      <c r="F697" s="3"/>
      <c r="G697" s="61"/>
      <c r="I697" s="3"/>
      <c r="J697" s="3"/>
      <c r="K697" s="3"/>
      <c r="L697" s="3"/>
      <c r="M697" s="3"/>
    </row>
    <row r="698">
      <c r="C698" s="2"/>
      <c r="E698" s="3"/>
      <c r="F698" s="3"/>
      <c r="G698" s="61"/>
      <c r="I698" s="3"/>
      <c r="J698" s="3"/>
      <c r="K698" s="3"/>
      <c r="L698" s="3"/>
      <c r="M698" s="3"/>
    </row>
    <row r="699">
      <c r="C699" s="2"/>
      <c r="E699" s="3"/>
      <c r="F699" s="3"/>
      <c r="G699" s="61"/>
      <c r="I699" s="3"/>
      <c r="J699" s="3"/>
      <c r="K699" s="3"/>
      <c r="L699" s="3"/>
      <c r="M699" s="3"/>
    </row>
    <row r="700">
      <c r="C700" s="2"/>
      <c r="E700" s="3"/>
      <c r="F700" s="3"/>
      <c r="G700" s="61"/>
      <c r="I700" s="3"/>
      <c r="J700" s="3"/>
      <c r="K700" s="3"/>
      <c r="L700" s="3"/>
      <c r="M700" s="3"/>
    </row>
    <row r="701">
      <c r="C701" s="2"/>
      <c r="E701" s="3"/>
      <c r="F701" s="3"/>
      <c r="G701" s="61"/>
      <c r="I701" s="3"/>
      <c r="J701" s="3"/>
      <c r="K701" s="3"/>
      <c r="L701" s="3"/>
      <c r="M701" s="3"/>
    </row>
    <row r="702">
      <c r="C702" s="2"/>
      <c r="E702" s="3"/>
      <c r="F702" s="3"/>
      <c r="G702" s="61"/>
      <c r="I702" s="3"/>
      <c r="J702" s="3"/>
      <c r="K702" s="3"/>
      <c r="L702" s="3"/>
      <c r="M702" s="3"/>
    </row>
    <row r="703">
      <c r="C703" s="2"/>
      <c r="E703" s="3"/>
      <c r="F703" s="3"/>
      <c r="G703" s="61"/>
      <c r="I703" s="3"/>
      <c r="J703" s="3"/>
      <c r="K703" s="3"/>
      <c r="L703" s="3"/>
      <c r="M703" s="3"/>
    </row>
    <row r="704">
      <c r="C704" s="2"/>
      <c r="E704" s="3"/>
      <c r="F704" s="3"/>
      <c r="G704" s="61"/>
      <c r="I704" s="3"/>
      <c r="J704" s="3"/>
      <c r="K704" s="3"/>
      <c r="L704" s="3"/>
      <c r="M704" s="3"/>
    </row>
    <row r="705">
      <c r="C705" s="2"/>
      <c r="E705" s="3"/>
      <c r="F705" s="3"/>
      <c r="G705" s="61"/>
      <c r="I705" s="3"/>
      <c r="J705" s="3"/>
      <c r="K705" s="3"/>
      <c r="L705" s="3"/>
      <c r="M705" s="3"/>
    </row>
    <row r="706">
      <c r="C706" s="2"/>
      <c r="E706" s="3"/>
      <c r="F706" s="3"/>
      <c r="G706" s="61"/>
      <c r="I706" s="3"/>
      <c r="J706" s="3"/>
      <c r="K706" s="3"/>
      <c r="L706" s="3"/>
      <c r="M706" s="3"/>
    </row>
    <row r="707">
      <c r="C707" s="2"/>
      <c r="E707" s="3"/>
      <c r="F707" s="3"/>
      <c r="G707" s="61"/>
      <c r="I707" s="3"/>
      <c r="J707" s="3"/>
      <c r="K707" s="3"/>
      <c r="L707" s="3"/>
      <c r="M707" s="3"/>
    </row>
    <row r="708">
      <c r="C708" s="2"/>
      <c r="E708" s="3"/>
      <c r="F708" s="3"/>
      <c r="G708" s="61"/>
      <c r="I708" s="3"/>
      <c r="J708" s="3"/>
      <c r="K708" s="3"/>
      <c r="L708" s="3"/>
      <c r="M708" s="3"/>
    </row>
    <row r="709">
      <c r="C709" s="2"/>
      <c r="E709" s="3"/>
      <c r="F709" s="3"/>
      <c r="G709" s="61"/>
      <c r="I709" s="3"/>
      <c r="J709" s="3"/>
      <c r="K709" s="3"/>
      <c r="L709" s="3"/>
      <c r="M709" s="3"/>
    </row>
    <row r="710">
      <c r="C710" s="2"/>
      <c r="E710" s="3"/>
      <c r="F710" s="3"/>
      <c r="G710" s="61"/>
      <c r="I710" s="3"/>
      <c r="J710" s="3"/>
      <c r="K710" s="3"/>
      <c r="L710" s="3"/>
      <c r="M710" s="3"/>
    </row>
    <row r="711">
      <c r="C711" s="2"/>
      <c r="E711" s="3"/>
      <c r="F711" s="3"/>
      <c r="G711" s="61"/>
      <c r="I711" s="3"/>
      <c r="J711" s="3"/>
      <c r="K711" s="3"/>
      <c r="L711" s="3"/>
      <c r="M711" s="3"/>
    </row>
    <row r="712">
      <c r="C712" s="2"/>
      <c r="E712" s="3"/>
      <c r="F712" s="3"/>
      <c r="G712" s="61"/>
      <c r="I712" s="3"/>
      <c r="J712" s="3"/>
      <c r="K712" s="3"/>
      <c r="L712" s="3"/>
      <c r="M712" s="3"/>
    </row>
    <row r="713">
      <c r="C713" s="2"/>
      <c r="E713" s="3"/>
      <c r="F713" s="3"/>
      <c r="G713" s="61"/>
      <c r="I713" s="3"/>
      <c r="J713" s="3"/>
      <c r="K713" s="3"/>
      <c r="L713" s="3"/>
      <c r="M713" s="3"/>
    </row>
    <row r="714">
      <c r="C714" s="2"/>
      <c r="E714" s="3"/>
      <c r="F714" s="3"/>
      <c r="G714" s="61"/>
      <c r="I714" s="3"/>
      <c r="J714" s="3"/>
      <c r="K714" s="3"/>
      <c r="L714" s="3"/>
      <c r="M714" s="3"/>
    </row>
    <row r="715">
      <c r="C715" s="2"/>
      <c r="E715" s="3"/>
      <c r="F715" s="3"/>
      <c r="G715" s="61"/>
      <c r="I715" s="3"/>
      <c r="J715" s="3"/>
      <c r="K715" s="3"/>
      <c r="L715" s="3"/>
      <c r="M715" s="3"/>
    </row>
    <row r="716">
      <c r="C716" s="2"/>
      <c r="E716" s="3"/>
      <c r="F716" s="3"/>
      <c r="G716" s="61"/>
      <c r="I716" s="3"/>
      <c r="J716" s="3"/>
      <c r="K716" s="3"/>
      <c r="L716" s="3"/>
      <c r="M716" s="3"/>
    </row>
    <row r="717">
      <c r="C717" s="2"/>
      <c r="E717" s="3"/>
      <c r="F717" s="3"/>
      <c r="G717" s="61"/>
      <c r="I717" s="3"/>
      <c r="J717" s="3"/>
      <c r="K717" s="3"/>
      <c r="L717" s="3"/>
      <c r="M717" s="3"/>
    </row>
    <row r="718">
      <c r="C718" s="2"/>
      <c r="E718" s="3"/>
      <c r="F718" s="3"/>
      <c r="G718" s="61"/>
      <c r="I718" s="3"/>
      <c r="J718" s="3"/>
      <c r="K718" s="3"/>
      <c r="L718" s="3"/>
      <c r="M718" s="3"/>
    </row>
    <row r="719">
      <c r="C719" s="2"/>
      <c r="E719" s="3"/>
      <c r="F719" s="3"/>
      <c r="G719" s="61"/>
      <c r="I719" s="3"/>
      <c r="J719" s="3"/>
      <c r="K719" s="3"/>
      <c r="L719" s="3"/>
      <c r="M719" s="3"/>
    </row>
    <row r="720">
      <c r="C720" s="2"/>
      <c r="E720" s="3"/>
      <c r="F720" s="3"/>
      <c r="G720" s="61"/>
      <c r="I720" s="3"/>
      <c r="J720" s="3"/>
      <c r="K720" s="3"/>
      <c r="L720" s="3"/>
      <c r="M720" s="3"/>
    </row>
    <row r="721">
      <c r="C721" s="2"/>
      <c r="E721" s="3"/>
      <c r="F721" s="3"/>
      <c r="G721" s="61"/>
      <c r="I721" s="3"/>
      <c r="J721" s="3"/>
      <c r="K721" s="3"/>
      <c r="L721" s="3"/>
      <c r="M721" s="3"/>
    </row>
    <row r="722">
      <c r="C722" s="2"/>
      <c r="E722" s="3"/>
      <c r="F722" s="3"/>
      <c r="G722" s="61"/>
      <c r="I722" s="3"/>
      <c r="J722" s="3"/>
      <c r="K722" s="3"/>
      <c r="L722" s="3"/>
      <c r="M722" s="3"/>
    </row>
    <row r="723">
      <c r="C723" s="2"/>
      <c r="E723" s="3"/>
      <c r="F723" s="3"/>
      <c r="G723" s="61"/>
      <c r="I723" s="3"/>
      <c r="J723" s="3"/>
      <c r="K723" s="3"/>
      <c r="L723" s="3"/>
      <c r="M723" s="3"/>
    </row>
    <row r="724">
      <c r="C724" s="2"/>
      <c r="E724" s="3"/>
      <c r="F724" s="3"/>
      <c r="G724" s="61"/>
      <c r="I724" s="3"/>
      <c r="J724" s="3"/>
      <c r="K724" s="3"/>
      <c r="L724" s="3"/>
      <c r="M724" s="3"/>
    </row>
    <row r="725">
      <c r="C725" s="2"/>
      <c r="E725" s="3"/>
      <c r="F725" s="3"/>
      <c r="G725" s="61"/>
      <c r="I725" s="3"/>
      <c r="J725" s="3"/>
      <c r="K725" s="3"/>
      <c r="L725" s="3"/>
      <c r="M725" s="3"/>
    </row>
    <row r="726">
      <c r="C726" s="2"/>
      <c r="E726" s="3"/>
      <c r="F726" s="3"/>
      <c r="G726" s="61"/>
      <c r="I726" s="3"/>
      <c r="J726" s="3"/>
      <c r="K726" s="3"/>
      <c r="L726" s="3"/>
      <c r="M726" s="3"/>
    </row>
    <row r="727">
      <c r="C727" s="2"/>
      <c r="E727" s="3"/>
      <c r="F727" s="3"/>
      <c r="G727" s="61"/>
      <c r="I727" s="3"/>
      <c r="J727" s="3"/>
      <c r="K727" s="3"/>
      <c r="L727" s="3"/>
      <c r="M727" s="3"/>
    </row>
    <row r="728">
      <c r="C728" s="2"/>
      <c r="E728" s="3"/>
      <c r="F728" s="3"/>
      <c r="G728" s="61"/>
      <c r="I728" s="3"/>
      <c r="J728" s="3"/>
      <c r="K728" s="3"/>
      <c r="L728" s="3"/>
      <c r="M728" s="3"/>
    </row>
    <row r="729">
      <c r="C729" s="2"/>
      <c r="E729" s="3"/>
      <c r="F729" s="3"/>
      <c r="G729" s="61"/>
      <c r="I729" s="3"/>
      <c r="J729" s="3"/>
      <c r="K729" s="3"/>
      <c r="L729" s="3"/>
      <c r="M729" s="3"/>
    </row>
    <row r="730">
      <c r="C730" s="2"/>
      <c r="E730" s="3"/>
      <c r="F730" s="3"/>
      <c r="G730" s="61"/>
      <c r="I730" s="3"/>
      <c r="J730" s="3"/>
      <c r="K730" s="3"/>
      <c r="L730" s="3"/>
      <c r="M730" s="3"/>
    </row>
    <row r="731">
      <c r="C731" s="2"/>
      <c r="E731" s="3"/>
      <c r="F731" s="3"/>
      <c r="G731" s="61"/>
      <c r="I731" s="3"/>
      <c r="J731" s="3"/>
      <c r="K731" s="3"/>
      <c r="L731" s="3"/>
      <c r="M731" s="3"/>
    </row>
    <row r="732">
      <c r="C732" s="2"/>
      <c r="E732" s="3"/>
      <c r="F732" s="3"/>
      <c r="G732" s="61"/>
      <c r="I732" s="3"/>
      <c r="J732" s="3"/>
      <c r="K732" s="3"/>
      <c r="L732" s="3"/>
      <c r="M732" s="3"/>
    </row>
    <row r="733">
      <c r="C733" s="2"/>
      <c r="E733" s="3"/>
      <c r="F733" s="3"/>
      <c r="G733" s="61"/>
      <c r="I733" s="3"/>
      <c r="J733" s="3"/>
      <c r="K733" s="3"/>
      <c r="L733" s="3"/>
      <c r="M733" s="3"/>
    </row>
    <row r="734">
      <c r="C734" s="2"/>
      <c r="E734" s="3"/>
      <c r="F734" s="3"/>
      <c r="G734" s="61"/>
      <c r="I734" s="3"/>
      <c r="J734" s="3"/>
      <c r="K734" s="3"/>
      <c r="L734" s="3"/>
      <c r="M734" s="3"/>
    </row>
    <row r="735">
      <c r="C735" s="2"/>
      <c r="E735" s="3"/>
      <c r="F735" s="3"/>
      <c r="G735" s="61"/>
      <c r="I735" s="3"/>
      <c r="J735" s="3"/>
      <c r="K735" s="3"/>
      <c r="L735" s="3"/>
      <c r="M735" s="3"/>
    </row>
    <row r="736">
      <c r="C736" s="2"/>
      <c r="E736" s="3"/>
      <c r="F736" s="3"/>
      <c r="G736" s="61"/>
      <c r="I736" s="3"/>
      <c r="J736" s="3"/>
      <c r="K736" s="3"/>
      <c r="L736" s="3"/>
      <c r="M736" s="3"/>
    </row>
    <row r="737">
      <c r="C737" s="2"/>
      <c r="E737" s="3"/>
      <c r="F737" s="3"/>
      <c r="G737" s="61"/>
      <c r="I737" s="3"/>
      <c r="J737" s="3"/>
      <c r="K737" s="3"/>
      <c r="L737" s="3"/>
      <c r="M737" s="3"/>
    </row>
    <row r="738">
      <c r="C738" s="2"/>
      <c r="E738" s="3"/>
      <c r="F738" s="3"/>
      <c r="G738" s="61"/>
      <c r="I738" s="3"/>
      <c r="J738" s="3"/>
      <c r="K738" s="3"/>
      <c r="L738" s="3"/>
      <c r="M738" s="3"/>
    </row>
    <row r="739">
      <c r="C739" s="2"/>
      <c r="E739" s="3"/>
      <c r="F739" s="3"/>
      <c r="G739" s="61"/>
      <c r="I739" s="3"/>
      <c r="J739" s="3"/>
      <c r="K739" s="3"/>
      <c r="L739" s="3"/>
      <c r="M739" s="3"/>
    </row>
    <row r="740">
      <c r="C740" s="2"/>
      <c r="E740" s="3"/>
      <c r="F740" s="3"/>
      <c r="G740" s="61"/>
      <c r="I740" s="3"/>
      <c r="J740" s="3"/>
      <c r="K740" s="3"/>
      <c r="L740" s="3"/>
      <c r="M740" s="3"/>
    </row>
    <row r="741">
      <c r="C741" s="2"/>
      <c r="E741" s="3"/>
      <c r="F741" s="3"/>
      <c r="G741" s="61"/>
      <c r="I741" s="3"/>
      <c r="J741" s="3"/>
      <c r="K741" s="3"/>
      <c r="L741" s="3"/>
      <c r="M741" s="3"/>
    </row>
    <row r="742">
      <c r="C742" s="2"/>
      <c r="E742" s="3"/>
      <c r="F742" s="3"/>
      <c r="G742" s="61"/>
      <c r="I742" s="3"/>
      <c r="J742" s="3"/>
      <c r="K742" s="3"/>
      <c r="L742" s="3"/>
      <c r="M742" s="3"/>
    </row>
    <row r="743">
      <c r="C743" s="2"/>
      <c r="E743" s="3"/>
      <c r="F743" s="3"/>
      <c r="G743" s="61"/>
      <c r="I743" s="3"/>
      <c r="J743" s="3"/>
      <c r="K743" s="3"/>
      <c r="L743" s="3"/>
      <c r="M743" s="3"/>
    </row>
    <row r="744">
      <c r="C744" s="2"/>
      <c r="E744" s="3"/>
      <c r="F744" s="3"/>
      <c r="G744" s="61"/>
      <c r="I744" s="3"/>
      <c r="J744" s="3"/>
      <c r="K744" s="3"/>
      <c r="L744" s="3"/>
      <c r="M744" s="3"/>
    </row>
    <row r="745">
      <c r="C745" s="2"/>
      <c r="E745" s="3"/>
      <c r="F745" s="3"/>
      <c r="G745" s="61"/>
      <c r="I745" s="3"/>
      <c r="J745" s="3"/>
      <c r="K745" s="3"/>
      <c r="L745" s="3"/>
      <c r="M745" s="3"/>
    </row>
    <row r="746">
      <c r="C746" s="2"/>
      <c r="E746" s="3"/>
      <c r="F746" s="3"/>
      <c r="G746" s="61"/>
      <c r="I746" s="3"/>
      <c r="J746" s="3"/>
      <c r="K746" s="3"/>
      <c r="L746" s="3"/>
      <c r="M746" s="3"/>
    </row>
    <row r="747">
      <c r="C747" s="2"/>
      <c r="E747" s="3"/>
      <c r="F747" s="3"/>
      <c r="G747" s="61"/>
      <c r="I747" s="3"/>
      <c r="J747" s="3"/>
      <c r="K747" s="3"/>
      <c r="L747" s="3"/>
      <c r="M747" s="3"/>
    </row>
    <row r="748">
      <c r="C748" s="2"/>
      <c r="E748" s="3"/>
      <c r="F748" s="3"/>
      <c r="G748" s="61"/>
      <c r="I748" s="3"/>
      <c r="J748" s="3"/>
      <c r="K748" s="3"/>
      <c r="L748" s="3"/>
      <c r="M748" s="3"/>
    </row>
    <row r="749">
      <c r="C749" s="2"/>
      <c r="E749" s="3"/>
      <c r="F749" s="3"/>
      <c r="G749" s="61"/>
      <c r="I749" s="3"/>
      <c r="J749" s="3"/>
      <c r="K749" s="3"/>
      <c r="L749" s="3"/>
      <c r="M749" s="3"/>
    </row>
    <row r="750">
      <c r="C750" s="2"/>
      <c r="E750" s="3"/>
      <c r="F750" s="3"/>
      <c r="G750" s="61"/>
      <c r="I750" s="3"/>
      <c r="J750" s="3"/>
      <c r="K750" s="3"/>
      <c r="L750" s="3"/>
      <c r="M750" s="3"/>
    </row>
    <row r="751">
      <c r="C751" s="2"/>
      <c r="E751" s="3"/>
      <c r="F751" s="3"/>
      <c r="G751" s="61"/>
      <c r="I751" s="3"/>
      <c r="J751" s="3"/>
      <c r="K751" s="3"/>
      <c r="L751" s="3"/>
      <c r="M751" s="3"/>
    </row>
    <row r="752">
      <c r="C752" s="2"/>
      <c r="E752" s="3"/>
      <c r="F752" s="3"/>
      <c r="G752" s="61"/>
      <c r="I752" s="3"/>
      <c r="J752" s="3"/>
      <c r="K752" s="3"/>
      <c r="L752" s="3"/>
      <c r="M752" s="3"/>
    </row>
    <row r="753">
      <c r="C753" s="2"/>
      <c r="E753" s="3"/>
      <c r="F753" s="3"/>
      <c r="G753" s="61"/>
      <c r="I753" s="3"/>
      <c r="J753" s="3"/>
      <c r="K753" s="3"/>
      <c r="L753" s="3"/>
      <c r="M753" s="3"/>
    </row>
    <row r="754">
      <c r="C754" s="2"/>
      <c r="E754" s="3"/>
      <c r="F754" s="3"/>
      <c r="G754" s="61"/>
      <c r="I754" s="3"/>
      <c r="J754" s="3"/>
      <c r="K754" s="3"/>
      <c r="L754" s="3"/>
      <c r="M754" s="3"/>
    </row>
    <row r="755">
      <c r="C755" s="2"/>
      <c r="E755" s="3"/>
      <c r="F755" s="3"/>
      <c r="G755" s="61"/>
      <c r="I755" s="3"/>
      <c r="J755" s="3"/>
      <c r="K755" s="3"/>
      <c r="L755" s="3"/>
      <c r="M755" s="3"/>
    </row>
    <row r="756">
      <c r="C756" s="2"/>
      <c r="E756" s="3"/>
      <c r="F756" s="3"/>
      <c r="G756" s="61"/>
      <c r="I756" s="3"/>
      <c r="J756" s="3"/>
      <c r="K756" s="3"/>
      <c r="L756" s="3"/>
      <c r="M756" s="3"/>
    </row>
    <row r="757">
      <c r="C757" s="2"/>
      <c r="E757" s="3"/>
      <c r="F757" s="3"/>
      <c r="G757" s="61"/>
      <c r="I757" s="3"/>
      <c r="J757" s="3"/>
      <c r="K757" s="3"/>
      <c r="L757" s="3"/>
      <c r="M757" s="3"/>
    </row>
    <row r="758">
      <c r="C758" s="2"/>
      <c r="E758" s="3"/>
      <c r="F758" s="3"/>
      <c r="G758" s="61"/>
      <c r="I758" s="3"/>
      <c r="J758" s="3"/>
      <c r="K758" s="3"/>
      <c r="L758" s="3"/>
      <c r="M758" s="3"/>
    </row>
    <row r="759">
      <c r="C759" s="2"/>
      <c r="E759" s="3"/>
      <c r="F759" s="3"/>
      <c r="G759" s="61"/>
      <c r="I759" s="3"/>
      <c r="J759" s="3"/>
      <c r="K759" s="3"/>
      <c r="L759" s="3"/>
      <c r="M759" s="3"/>
    </row>
    <row r="760">
      <c r="C760" s="2"/>
      <c r="E760" s="3"/>
      <c r="F760" s="3"/>
      <c r="G760" s="61"/>
      <c r="I760" s="3"/>
      <c r="J760" s="3"/>
      <c r="K760" s="3"/>
      <c r="L760" s="3"/>
      <c r="M760" s="3"/>
    </row>
    <row r="761">
      <c r="C761" s="2"/>
      <c r="E761" s="3"/>
      <c r="F761" s="3"/>
      <c r="G761" s="61"/>
      <c r="I761" s="3"/>
      <c r="J761" s="3"/>
      <c r="K761" s="3"/>
      <c r="L761" s="3"/>
      <c r="M761" s="3"/>
    </row>
    <row r="762">
      <c r="C762" s="2"/>
      <c r="E762" s="3"/>
      <c r="F762" s="3"/>
      <c r="G762" s="61"/>
      <c r="I762" s="3"/>
      <c r="J762" s="3"/>
      <c r="K762" s="3"/>
      <c r="L762" s="3"/>
      <c r="M762" s="3"/>
    </row>
    <row r="763">
      <c r="C763" s="2"/>
      <c r="E763" s="3"/>
      <c r="F763" s="3"/>
      <c r="G763" s="61"/>
      <c r="I763" s="3"/>
      <c r="J763" s="3"/>
      <c r="K763" s="3"/>
      <c r="L763" s="3"/>
      <c r="M763" s="3"/>
    </row>
    <row r="764">
      <c r="C764" s="2"/>
      <c r="E764" s="3"/>
      <c r="F764" s="3"/>
      <c r="G764" s="61"/>
      <c r="I764" s="3"/>
      <c r="J764" s="3"/>
      <c r="K764" s="3"/>
      <c r="L764" s="3"/>
      <c r="M764" s="3"/>
    </row>
    <row r="765">
      <c r="C765" s="2"/>
      <c r="E765" s="3"/>
      <c r="F765" s="3"/>
      <c r="G765" s="61"/>
      <c r="I765" s="3"/>
      <c r="J765" s="3"/>
      <c r="K765" s="3"/>
      <c r="L765" s="3"/>
      <c r="M765" s="3"/>
    </row>
    <row r="766">
      <c r="C766" s="2"/>
      <c r="E766" s="3"/>
      <c r="F766" s="3"/>
      <c r="G766" s="61"/>
      <c r="I766" s="3"/>
      <c r="J766" s="3"/>
      <c r="K766" s="3"/>
      <c r="L766" s="3"/>
      <c r="M766" s="3"/>
    </row>
    <row r="767">
      <c r="C767" s="2"/>
      <c r="E767" s="3"/>
      <c r="F767" s="3"/>
      <c r="G767" s="61"/>
      <c r="I767" s="3"/>
      <c r="J767" s="3"/>
      <c r="K767" s="3"/>
      <c r="L767" s="3"/>
      <c r="M767" s="3"/>
    </row>
    <row r="768">
      <c r="C768" s="2"/>
      <c r="E768" s="3"/>
      <c r="F768" s="3"/>
      <c r="G768" s="61"/>
      <c r="I768" s="3"/>
      <c r="J768" s="3"/>
      <c r="K768" s="3"/>
      <c r="L768" s="3"/>
      <c r="M768" s="3"/>
    </row>
    <row r="769">
      <c r="C769" s="2"/>
      <c r="E769" s="3"/>
      <c r="F769" s="3"/>
      <c r="G769" s="61"/>
      <c r="I769" s="3"/>
      <c r="J769" s="3"/>
      <c r="K769" s="3"/>
      <c r="L769" s="3"/>
      <c r="M769" s="3"/>
    </row>
    <row r="770">
      <c r="C770" s="2"/>
      <c r="E770" s="3"/>
      <c r="F770" s="3"/>
      <c r="G770" s="61"/>
      <c r="I770" s="3"/>
      <c r="J770" s="3"/>
      <c r="K770" s="3"/>
      <c r="L770" s="3"/>
      <c r="M770" s="3"/>
    </row>
    <row r="771">
      <c r="C771" s="2"/>
      <c r="E771" s="3"/>
      <c r="F771" s="3"/>
      <c r="G771" s="61"/>
      <c r="I771" s="3"/>
      <c r="J771" s="3"/>
      <c r="K771" s="3"/>
      <c r="L771" s="3"/>
      <c r="M771" s="3"/>
    </row>
    <row r="772">
      <c r="C772" s="2"/>
      <c r="E772" s="3"/>
      <c r="F772" s="3"/>
      <c r="G772" s="61"/>
      <c r="I772" s="3"/>
      <c r="J772" s="3"/>
      <c r="K772" s="3"/>
      <c r="L772" s="3"/>
      <c r="M772" s="3"/>
    </row>
    <row r="773">
      <c r="C773" s="2"/>
      <c r="E773" s="3"/>
      <c r="F773" s="3"/>
      <c r="G773" s="61"/>
      <c r="I773" s="3"/>
      <c r="J773" s="3"/>
      <c r="K773" s="3"/>
      <c r="L773" s="3"/>
      <c r="M773" s="3"/>
    </row>
    <row r="774">
      <c r="C774" s="2"/>
      <c r="E774" s="3"/>
      <c r="F774" s="3"/>
      <c r="G774" s="61"/>
      <c r="I774" s="3"/>
      <c r="J774" s="3"/>
      <c r="K774" s="3"/>
      <c r="L774" s="3"/>
      <c r="M774" s="3"/>
    </row>
    <row r="775">
      <c r="C775" s="2"/>
      <c r="E775" s="3"/>
      <c r="F775" s="3"/>
      <c r="G775" s="61"/>
      <c r="I775" s="3"/>
      <c r="J775" s="3"/>
      <c r="K775" s="3"/>
      <c r="L775" s="3"/>
      <c r="M775" s="3"/>
    </row>
    <row r="776">
      <c r="C776" s="2"/>
      <c r="E776" s="3"/>
      <c r="F776" s="3"/>
      <c r="G776" s="61"/>
      <c r="I776" s="3"/>
      <c r="J776" s="3"/>
      <c r="K776" s="3"/>
      <c r="L776" s="3"/>
      <c r="M776" s="3"/>
    </row>
    <row r="777">
      <c r="C777" s="2"/>
      <c r="E777" s="3"/>
      <c r="F777" s="3"/>
      <c r="G777" s="61"/>
      <c r="I777" s="3"/>
      <c r="J777" s="3"/>
      <c r="K777" s="3"/>
      <c r="L777" s="3"/>
      <c r="M777" s="3"/>
    </row>
    <row r="778">
      <c r="C778" s="2"/>
      <c r="E778" s="3"/>
      <c r="F778" s="3"/>
      <c r="G778" s="61"/>
      <c r="I778" s="3"/>
      <c r="J778" s="3"/>
      <c r="K778" s="3"/>
      <c r="L778" s="3"/>
      <c r="M778" s="3"/>
    </row>
    <row r="779">
      <c r="C779" s="2"/>
      <c r="E779" s="3"/>
      <c r="F779" s="3"/>
      <c r="G779" s="61"/>
      <c r="I779" s="3"/>
      <c r="J779" s="3"/>
      <c r="K779" s="3"/>
      <c r="L779" s="3"/>
      <c r="M779" s="3"/>
    </row>
    <row r="780">
      <c r="C780" s="2"/>
      <c r="E780" s="3"/>
      <c r="F780" s="3"/>
      <c r="G780" s="61"/>
      <c r="I780" s="3"/>
      <c r="J780" s="3"/>
      <c r="K780" s="3"/>
      <c r="L780" s="3"/>
      <c r="M780" s="3"/>
    </row>
    <row r="781">
      <c r="C781" s="2"/>
      <c r="E781" s="3"/>
      <c r="F781" s="3"/>
      <c r="G781" s="61"/>
      <c r="I781" s="3"/>
      <c r="J781" s="3"/>
      <c r="K781" s="3"/>
      <c r="L781" s="3"/>
      <c r="M781" s="3"/>
    </row>
    <row r="782">
      <c r="C782" s="2"/>
      <c r="E782" s="3"/>
      <c r="F782" s="3"/>
      <c r="G782" s="61"/>
      <c r="I782" s="3"/>
      <c r="J782" s="3"/>
      <c r="K782" s="3"/>
      <c r="L782" s="3"/>
      <c r="M782" s="3"/>
    </row>
    <row r="783">
      <c r="C783" s="2"/>
      <c r="E783" s="3"/>
      <c r="F783" s="3"/>
      <c r="G783" s="61"/>
      <c r="I783" s="3"/>
      <c r="J783" s="3"/>
      <c r="K783" s="3"/>
      <c r="L783" s="3"/>
      <c r="M783" s="3"/>
    </row>
    <row r="784">
      <c r="C784" s="2"/>
      <c r="E784" s="3"/>
      <c r="F784" s="3"/>
      <c r="G784" s="61"/>
      <c r="I784" s="3"/>
      <c r="J784" s="3"/>
      <c r="K784" s="3"/>
      <c r="L784" s="3"/>
      <c r="M784" s="3"/>
    </row>
    <row r="785">
      <c r="C785" s="2"/>
      <c r="E785" s="3"/>
      <c r="F785" s="3"/>
      <c r="G785" s="61"/>
      <c r="I785" s="3"/>
      <c r="J785" s="3"/>
      <c r="K785" s="3"/>
      <c r="L785" s="3"/>
      <c r="M785" s="3"/>
    </row>
    <row r="786">
      <c r="C786" s="2"/>
      <c r="E786" s="3"/>
      <c r="F786" s="3"/>
      <c r="G786" s="61"/>
      <c r="I786" s="3"/>
      <c r="J786" s="3"/>
      <c r="K786" s="3"/>
      <c r="L786" s="3"/>
      <c r="M786" s="3"/>
    </row>
    <row r="787">
      <c r="C787" s="2"/>
      <c r="E787" s="3"/>
      <c r="F787" s="3"/>
      <c r="G787" s="61"/>
      <c r="I787" s="3"/>
      <c r="J787" s="3"/>
      <c r="K787" s="3"/>
      <c r="L787" s="3"/>
      <c r="M787" s="3"/>
    </row>
    <row r="788">
      <c r="C788" s="2"/>
      <c r="E788" s="3"/>
      <c r="F788" s="3"/>
      <c r="G788" s="61"/>
      <c r="I788" s="3"/>
      <c r="J788" s="3"/>
      <c r="K788" s="3"/>
      <c r="L788" s="3"/>
      <c r="M788" s="3"/>
    </row>
    <row r="789">
      <c r="C789" s="2"/>
      <c r="E789" s="3"/>
      <c r="F789" s="3"/>
      <c r="G789" s="61"/>
      <c r="I789" s="3"/>
      <c r="J789" s="3"/>
      <c r="K789" s="3"/>
      <c r="L789" s="3"/>
      <c r="M789" s="3"/>
    </row>
    <row r="790">
      <c r="C790" s="2"/>
      <c r="E790" s="3"/>
      <c r="F790" s="3"/>
      <c r="G790" s="61"/>
      <c r="I790" s="3"/>
      <c r="J790" s="3"/>
      <c r="K790" s="3"/>
      <c r="L790" s="3"/>
      <c r="M790" s="3"/>
    </row>
    <row r="791">
      <c r="C791" s="2"/>
      <c r="E791" s="3"/>
      <c r="F791" s="3"/>
      <c r="G791" s="61"/>
      <c r="I791" s="3"/>
      <c r="J791" s="3"/>
      <c r="K791" s="3"/>
      <c r="L791" s="3"/>
      <c r="M791" s="3"/>
    </row>
    <row r="792">
      <c r="C792" s="2"/>
      <c r="E792" s="3"/>
      <c r="F792" s="3"/>
      <c r="G792" s="61"/>
      <c r="I792" s="3"/>
      <c r="J792" s="3"/>
      <c r="K792" s="3"/>
      <c r="L792" s="3"/>
      <c r="M792" s="3"/>
    </row>
    <row r="793">
      <c r="C793" s="2"/>
      <c r="E793" s="3"/>
      <c r="F793" s="3"/>
      <c r="G793" s="61"/>
      <c r="I793" s="3"/>
      <c r="J793" s="3"/>
      <c r="K793" s="3"/>
      <c r="L793" s="3"/>
      <c r="M793" s="3"/>
    </row>
    <row r="794">
      <c r="C794" s="2"/>
      <c r="E794" s="3"/>
      <c r="F794" s="3"/>
      <c r="G794" s="61"/>
      <c r="I794" s="3"/>
      <c r="J794" s="3"/>
      <c r="K794" s="3"/>
      <c r="L794" s="3"/>
      <c r="M794" s="3"/>
    </row>
    <row r="795">
      <c r="C795" s="2"/>
      <c r="E795" s="3"/>
      <c r="F795" s="3"/>
      <c r="G795" s="61"/>
      <c r="I795" s="3"/>
      <c r="J795" s="3"/>
      <c r="K795" s="3"/>
      <c r="L795" s="3"/>
      <c r="M795" s="3"/>
    </row>
    <row r="796">
      <c r="C796" s="2"/>
      <c r="E796" s="3"/>
      <c r="F796" s="3"/>
      <c r="G796" s="61"/>
      <c r="I796" s="3"/>
      <c r="J796" s="3"/>
      <c r="K796" s="3"/>
      <c r="L796" s="3"/>
      <c r="M796" s="3"/>
    </row>
    <row r="797">
      <c r="C797" s="2"/>
      <c r="E797" s="3"/>
      <c r="F797" s="3"/>
      <c r="G797" s="61"/>
      <c r="I797" s="3"/>
      <c r="J797" s="3"/>
      <c r="K797" s="3"/>
      <c r="L797" s="3"/>
      <c r="M797" s="3"/>
    </row>
    <row r="798">
      <c r="C798" s="2"/>
      <c r="E798" s="3"/>
      <c r="F798" s="3"/>
      <c r="G798" s="61"/>
      <c r="I798" s="3"/>
      <c r="J798" s="3"/>
      <c r="K798" s="3"/>
      <c r="L798" s="3"/>
      <c r="M798" s="3"/>
    </row>
    <row r="799">
      <c r="C799" s="2"/>
      <c r="E799" s="3"/>
      <c r="F799" s="3"/>
      <c r="G799" s="61"/>
      <c r="I799" s="3"/>
      <c r="J799" s="3"/>
      <c r="K799" s="3"/>
      <c r="L799" s="3"/>
      <c r="M799" s="3"/>
    </row>
    <row r="800">
      <c r="C800" s="2"/>
      <c r="E800" s="3"/>
      <c r="F800" s="3"/>
      <c r="G800" s="61"/>
      <c r="I800" s="3"/>
      <c r="J800" s="3"/>
      <c r="K800" s="3"/>
      <c r="L800" s="3"/>
      <c r="M800" s="3"/>
    </row>
    <row r="801">
      <c r="C801" s="2"/>
      <c r="E801" s="3"/>
      <c r="F801" s="3"/>
      <c r="G801" s="61"/>
      <c r="I801" s="3"/>
      <c r="J801" s="3"/>
      <c r="K801" s="3"/>
      <c r="L801" s="3"/>
      <c r="M801" s="3"/>
    </row>
    <row r="802">
      <c r="C802" s="2"/>
      <c r="E802" s="3"/>
      <c r="F802" s="3"/>
      <c r="G802" s="61"/>
      <c r="I802" s="3"/>
      <c r="J802" s="3"/>
      <c r="K802" s="3"/>
      <c r="L802" s="3"/>
      <c r="M802" s="3"/>
    </row>
    <row r="803">
      <c r="C803" s="2"/>
      <c r="E803" s="3"/>
      <c r="F803" s="3"/>
      <c r="G803" s="61"/>
      <c r="I803" s="3"/>
      <c r="J803" s="3"/>
      <c r="K803" s="3"/>
      <c r="L803" s="3"/>
      <c r="M803" s="3"/>
    </row>
    <row r="804">
      <c r="C804" s="2"/>
      <c r="E804" s="3"/>
      <c r="F804" s="3"/>
      <c r="G804" s="61"/>
      <c r="I804" s="3"/>
      <c r="J804" s="3"/>
      <c r="K804" s="3"/>
      <c r="L804" s="3"/>
      <c r="M804" s="3"/>
    </row>
    <row r="805">
      <c r="C805" s="2"/>
      <c r="E805" s="3"/>
      <c r="F805" s="3"/>
      <c r="G805" s="61"/>
      <c r="I805" s="3"/>
      <c r="J805" s="3"/>
      <c r="K805" s="3"/>
      <c r="L805" s="3"/>
      <c r="M805" s="3"/>
    </row>
    <row r="806">
      <c r="C806" s="2"/>
      <c r="E806" s="3"/>
      <c r="F806" s="3"/>
      <c r="G806" s="61"/>
      <c r="I806" s="3"/>
      <c r="J806" s="3"/>
      <c r="K806" s="3"/>
      <c r="L806" s="3"/>
      <c r="M806" s="3"/>
    </row>
    <row r="807">
      <c r="C807" s="2"/>
      <c r="E807" s="3"/>
      <c r="F807" s="3"/>
      <c r="G807" s="61"/>
      <c r="I807" s="3"/>
      <c r="J807" s="3"/>
      <c r="K807" s="3"/>
      <c r="L807" s="3"/>
      <c r="M807" s="3"/>
    </row>
    <row r="808">
      <c r="C808" s="2"/>
      <c r="E808" s="3"/>
      <c r="F808" s="3"/>
      <c r="G808" s="61"/>
      <c r="I808" s="3"/>
      <c r="J808" s="3"/>
      <c r="K808" s="3"/>
      <c r="L808" s="3"/>
      <c r="M808" s="3"/>
    </row>
    <row r="809">
      <c r="C809" s="2"/>
      <c r="E809" s="3"/>
      <c r="F809" s="3"/>
      <c r="G809" s="61"/>
      <c r="I809" s="3"/>
      <c r="J809" s="3"/>
      <c r="K809" s="3"/>
      <c r="L809" s="3"/>
      <c r="M809" s="3"/>
    </row>
    <row r="810">
      <c r="C810" s="2"/>
      <c r="E810" s="3"/>
      <c r="F810" s="3"/>
      <c r="G810" s="61"/>
      <c r="I810" s="3"/>
      <c r="J810" s="3"/>
      <c r="K810" s="3"/>
      <c r="L810" s="3"/>
      <c r="M810" s="3"/>
    </row>
    <row r="811">
      <c r="C811" s="2"/>
      <c r="E811" s="3"/>
      <c r="F811" s="3"/>
      <c r="G811" s="61"/>
      <c r="I811" s="3"/>
      <c r="J811" s="3"/>
      <c r="K811" s="3"/>
      <c r="L811" s="3"/>
      <c r="M811" s="3"/>
    </row>
    <row r="812">
      <c r="C812" s="2"/>
      <c r="E812" s="3"/>
      <c r="F812" s="3"/>
      <c r="G812" s="61"/>
      <c r="I812" s="3"/>
      <c r="J812" s="3"/>
      <c r="K812" s="3"/>
      <c r="L812" s="3"/>
      <c r="M812" s="3"/>
    </row>
    <row r="813">
      <c r="C813" s="2"/>
      <c r="E813" s="3"/>
      <c r="F813" s="3"/>
      <c r="G813" s="61"/>
      <c r="I813" s="3"/>
      <c r="J813" s="3"/>
      <c r="K813" s="3"/>
      <c r="L813" s="3"/>
      <c r="M813" s="3"/>
    </row>
    <row r="814">
      <c r="C814" s="2"/>
      <c r="E814" s="3"/>
      <c r="F814" s="3"/>
      <c r="G814" s="61"/>
      <c r="I814" s="3"/>
      <c r="J814" s="3"/>
      <c r="K814" s="3"/>
      <c r="L814" s="3"/>
      <c r="M814" s="3"/>
    </row>
    <row r="815">
      <c r="C815" s="2"/>
      <c r="E815" s="3"/>
      <c r="F815" s="3"/>
      <c r="G815" s="61"/>
      <c r="I815" s="3"/>
      <c r="J815" s="3"/>
      <c r="K815" s="3"/>
      <c r="L815" s="3"/>
      <c r="M815" s="3"/>
    </row>
    <row r="816">
      <c r="C816" s="2"/>
      <c r="E816" s="3"/>
      <c r="F816" s="3"/>
      <c r="G816" s="61"/>
      <c r="I816" s="3"/>
      <c r="J816" s="3"/>
      <c r="K816" s="3"/>
      <c r="L816" s="3"/>
      <c r="M816" s="3"/>
    </row>
    <row r="817">
      <c r="C817" s="2"/>
      <c r="E817" s="3"/>
      <c r="F817" s="3"/>
      <c r="G817" s="61"/>
      <c r="I817" s="3"/>
      <c r="J817" s="3"/>
      <c r="K817" s="3"/>
      <c r="L817" s="3"/>
      <c r="M817" s="3"/>
    </row>
    <row r="818">
      <c r="C818" s="2"/>
      <c r="E818" s="3"/>
      <c r="F818" s="3"/>
      <c r="G818" s="61"/>
      <c r="I818" s="3"/>
      <c r="J818" s="3"/>
      <c r="K818" s="3"/>
      <c r="L818" s="3"/>
      <c r="M818" s="3"/>
    </row>
    <row r="819">
      <c r="C819" s="2"/>
      <c r="E819" s="3"/>
      <c r="F819" s="3"/>
      <c r="G819" s="61"/>
      <c r="I819" s="3"/>
      <c r="J819" s="3"/>
      <c r="K819" s="3"/>
      <c r="L819" s="3"/>
      <c r="M819" s="3"/>
    </row>
    <row r="820">
      <c r="C820" s="2"/>
      <c r="E820" s="3"/>
      <c r="F820" s="3"/>
      <c r="G820" s="61"/>
      <c r="I820" s="3"/>
      <c r="J820" s="3"/>
      <c r="K820" s="3"/>
      <c r="L820" s="3"/>
      <c r="M820" s="3"/>
    </row>
    <row r="821">
      <c r="C821" s="2"/>
      <c r="E821" s="3"/>
      <c r="F821" s="3"/>
      <c r="G821" s="61"/>
      <c r="I821" s="3"/>
      <c r="J821" s="3"/>
      <c r="K821" s="3"/>
      <c r="L821" s="3"/>
      <c r="M821" s="3"/>
    </row>
    <row r="822">
      <c r="C822" s="2"/>
      <c r="E822" s="3"/>
      <c r="F822" s="3"/>
      <c r="G822" s="61"/>
      <c r="I822" s="3"/>
      <c r="J822" s="3"/>
      <c r="K822" s="3"/>
      <c r="L822" s="3"/>
      <c r="M822" s="3"/>
    </row>
    <row r="823">
      <c r="C823" s="2"/>
      <c r="E823" s="3"/>
      <c r="F823" s="3"/>
      <c r="G823" s="61"/>
      <c r="I823" s="3"/>
      <c r="J823" s="3"/>
      <c r="K823" s="3"/>
      <c r="L823" s="3"/>
      <c r="M823" s="3"/>
    </row>
    <row r="824">
      <c r="C824" s="2"/>
      <c r="E824" s="3"/>
      <c r="F824" s="3"/>
      <c r="G824" s="61"/>
      <c r="I824" s="3"/>
      <c r="J824" s="3"/>
      <c r="K824" s="3"/>
      <c r="L824" s="3"/>
      <c r="M824" s="3"/>
    </row>
    <row r="825">
      <c r="C825" s="2"/>
      <c r="E825" s="3"/>
      <c r="F825" s="3"/>
      <c r="G825" s="61"/>
      <c r="I825" s="3"/>
      <c r="J825" s="3"/>
      <c r="K825" s="3"/>
      <c r="L825" s="3"/>
      <c r="M825" s="3"/>
    </row>
    <row r="826">
      <c r="C826" s="2"/>
      <c r="E826" s="3"/>
      <c r="F826" s="3"/>
      <c r="G826" s="61"/>
      <c r="I826" s="3"/>
      <c r="J826" s="3"/>
      <c r="K826" s="3"/>
      <c r="L826" s="3"/>
      <c r="M826" s="3"/>
    </row>
    <row r="827">
      <c r="C827" s="2"/>
      <c r="E827" s="3"/>
      <c r="F827" s="3"/>
      <c r="G827" s="61"/>
      <c r="I827" s="3"/>
      <c r="J827" s="3"/>
      <c r="K827" s="3"/>
      <c r="L827" s="3"/>
      <c r="M827" s="3"/>
    </row>
    <row r="828">
      <c r="C828" s="2"/>
      <c r="E828" s="3"/>
      <c r="F828" s="3"/>
      <c r="G828" s="61"/>
      <c r="I828" s="3"/>
      <c r="J828" s="3"/>
      <c r="K828" s="3"/>
      <c r="L828" s="3"/>
      <c r="M828" s="3"/>
    </row>
    <row r="829">
      <c r="C829" s="2"/>
      <c r="E829" s="3"/>
      <c r="F829" s="3"/>
      <c r="G829" s="61"/>
      <c r="I829" s="3"/>
      <c r="J829" s="3"/>
      <c r="K829" s="3"/>
      <c r="L829" s="3"/>
      <c r="M829" s="3"/>
    </row>
    <row r="830">
      <c r="C830" s="2"/>
      <c r="E830" s="3"/>
      <c r="F830" s="3"/>
      <c r="G830" s="61"/>
      <c r="I830" s="3"/>
      <c r="J830" s="3"/>
      <c r="K830" s="3"/>
      <c r="L830" s="3"/>
      <c r="M830" s="3"/>
    </row>
    <row r="831">
      <c r="C831" s="2"/>
      <c r="E831" s="3"/>
      <c r="F831" s="3"/>
      <c r="G831" s="61"/>
      <c r="I831" s="3"/>
      <c r="J831" s="3"/>
      <c r="K831" s="3"/>
      <c r="L831" s="3"/>
      <c r="M831" s="3"/>
    </row>
    <row r="832">
      <c r="C832" s="2"/>
      <c r="E832" s="3"/>
      <c r="F832" s="3"/>
      <c r="G832" s="61"/>
      <c r="I832" s="3"/>
      <c r="J832" s="3"/>
      <c r="K832" s="3"/>
      <c r="L832" s="3"/>
      <c r="M832" s="3"/>
    </row>
    <row r="833">
      <c r="C833" s="2"/>
      <c r="E833" s="3"/>
      <c r="F833" s="3"/>
      <c r="G833" s="61"/>
      <c r="I833" s="3"/>
      <c r="J833" s="3"/>
      <c r="K833" s="3"/>
      <c r="L833" s="3"/>
      <c r="M833" s="3"/>
    </row>
    <row r="834">
      <c r="C834" s="2"/>
      <c r="E834" s="3"/>
      <c r="F834" s="3"/>
      <c r="G834" s="61"/>
      <c r="I834" s="3"/>
      <c r="J834" s="3"/>
      <c r="K834" s="3"/>
      <c r="L834" s="3"/>
      <c r="M834" s="3"/>
    </row>
    <row r="835">
      <c r="C835" s="2"/>
      <c r="E835" s="3"/>
      <c r="F835" s="3"/>
      <c r="G835" s="61"/>
      <c r="I835" s="3"/>
      <c r="J835" s="3"/>
      <c r="K835" s="3"/>
      <c r="L835" s="3"/>
      <c r="M835" s="3"/>
    </row>
    <row r="836">
      <c r="C836" s="2"/>
      <c r="E836" s="3"/>
      <c r="F836" s="3"/>
      <c r="G836" s="61"/>
      <c r="I836" s="3"/>
      <c r="J836" s="3"/>
      <c r="K836" s="3"/>
      <c r="L836" s="3"/>
      <c r="M836" s="3"/>
    </row>
    <row r="837">
      <c r="C837" s="2"/>
      <c r="E837" s="3"/>
      <c r="F837" s="3"/>
      <c r="G837" s="61"/>
      <c r="I837" s="3"/>
      <c r="J837" s="3"/>
      <c r="K837" s="3"/>
      <c r="L837" s="3"/>
      <c r="M837" s="3"/>
    </row>
    <row r="838">
      <c r="C838" s="2"/>
      <c r="E838" s="3"/>
      <c r="F838" s="3"/>
      <c r="G838" s="61"/>
      <c r="I838" s="3"/>
      <c r="J838" s="3"/>
      <c r="K838" s="3"/>
      <c r="L838" s="3"/>
      <c r="M838" s="3"/>
    </row>
    <row r="839">
      <c r="C839" s="2"/>
      <c r="E839" s="3"/>
      <c r="F839" s="3"/>
      <c r="G839" s="61"/>
      <c r="I839" s="3"/>
      <c r="J839" s="3"/>
      <c r="K839" s="3"/>
      <c r="L839" s="3"/>
      <c r="M839" s="3"/>
    </row>
    <row r="840">
      <c r="C840" s="2"/>
      <c r="E840" s="3"/>
      <c r="F840" s="3"/>
      <c r="G840" s="61"/>
      <c r="I840" s="3"/>
      <c r="J840" s="3"/>
      <c r="K840" s="3"/>
      <c r="L840" s="3"/>
      <c r="M840" s="3"/>
    </row>
    <row r="841">
      <c r="C841" s="2"/>
      <c r="E841" s="3"/>
      <c r="F841" s="3"/>
      <c r="G841" s="61"/>
      <c r="I841" s="3"/>
      <c r="J841" s="3"/>
      <c r="K841" s="3"/>
      <c r="L841" s="3"/>
      <c r="M841" s="3"/>
    </row>
    <row r="842">
      <c r="C842" s="2"/>
      <c r="E842" s="3"/>
      <c r="F842" s="3"/>
      <c r="G842" s="61"/>
      <c r="I842" s="3"/>
      <c r="J842" s="3"/>
      <c r="K842" s="3"/>
      <c r="L842" s="3"/>
      <c r="M842" s="3"/>
    </row>
    <row r="843">
      <c r="C843" s="2"/>
      <c r="E843" s="3"/>
      <c r="F843" s="3"/>
      <c r="G843" s="61"/>
      <c r="I843" s="3"/>
      <c r="J843" s="3"/>
      <c r="K843" s="3"/>
      <c r="L843" s="3"/>
      <c r="M843" s="3"/>
    </row>
    <row r="844">
      <c r="C844" s="2"/>
      <c r="E844" s="3"/>
      <c r="F844" s="3"/>
      <c r="G844" s="61"/>
      <c r="I844" s="3"/>
      <c r="J844" s="3"/>
      <c r="K844" s="3"/>
      <c r="L844" s="3"/>
      <c r="M844" s="3"/>
    </row>
    <row r="845">
      <c r="C845" s="2"/>
      <c r="E845" s="3"/>
      <c r="F845" s="3"/>
      <c r="G845" s="61"/>
      <c r="I845" s="3"/>
      <c r="J845" s="3"/>
      <c r="K845" s="3"/>
      <c r="L845" s="3"/>
      <c r="M845" s="3"/>
    </row>
    <row r="846">
      <c r="C846" s="2"/>
      <c r="E846" s="3"/>
      <c r="F846" s="3"/>
      <c r="G846" s="61"/>
      <c r="I846" s="3"/>
      <c r="J846" s="3"/>
      <c r="K846" s="3"/>
      <c r="L846" s="3"/>
      <c r="M846" s="3"/>
    </row>
    <row r="847">
      <c r="C847" s="2"/>
      <c r="E847" s="3"/>
      <c r="F847" s="3"/>
      <c r="G847" s="61"/>
      <c r="I847" s="3"/>
      <c r="J847" s="3"/>
      <c r="K847" s="3"/>
      <c r="L847" s="3"/>
      <c r="M847" s="3"/>
    </row>
    <row r="848">
      <c r="C848" s="2"/>
      <c r="E848" s="3"/>
      <c r="F848" s="3"/>
      <c r="G848" s="61"/>
      <c r="I848" s="3"/>
      <c r="J848" s="3"/>
      <c r="K848" s="3"/>
      <c r="L848" s="3"/>
      <c r="M848" s="3"/>
    </row>
    <row r="849">
      <c r="C849" s="2"/>
      <c r="E849" s="3"/>
      <c r="F849" s="3"/>
      <c r="G849" s="61"/>
      <c r="I849" s="3"/>
      <c r="J849" s="3"/>
      <c r="K849" s="3"/>
      <c r="L849" s="3"/>
      <c r="M849" s="3"/>
    </row>
    <row r="850">
      <c r="C850" s="2"/>
      <c r="E850" s="3"/>
      <c r="F850" s="3"/>
      <c r="G850" s="61"/>
      <c r="I850" s="3"/>
      <c r="J850" s="3"/>
      <c r="K850" s="3"/>
      <c r="L850" s="3"/>
      <c r="M850" s="3"/>
    </row>
    <row r="851">
      <c r="C851" s="2"/>
      <c r="E851" s="3"/>
      <c r="F851" s="3"/>
      <c r="G851" s="61"/>
      <c r="I851" s="3"/>
      <c r="J851" s="3"/>
      <c r="K851" s="3"/>
      <c r="L851" s="3"/>
      <c r="M851" s="3"/>
    </row>
    <row r="852">
      <c r="C852" s="2"/>
      <c r="E852" s="3"/>
      <c r="F852" s="3"/>
      <c r="G852" s="61"/>
      <c r="I852" s="3"/>
      <c r="J852" s="3"/>
      <c r="K852" s="3"/>
      <c r="L852" s="3"/>
      <c r="M852" s="3"/>
    </row>
    <row r="853">
      <c r="C853" s="2"/>
      <c r="E853" s="3"/>
      <c r="F853" s="3"/>
      <c r="G853" s="61"/>
      <c r="I853" s="3"/>
      <c r="J853" s="3"/>
      <c r="K853" s="3"/>
      <c r="L853" s="3"/>
      <c r="M853" s="3"/>
    </row>
    <row r="854">
      <c r="C854" s="2"/>
      <c r="E854" s="3"/>
      <c r="F854" s="3"/>
      <c r="G854" s="61"/>
      <c r="I854" s="3"/>
      <c r="J854" s="3"/>
      <c r="K854" s="3"/>
      <c r="L854" s="3"/>
      <c r="M854" s="3"/>
    </row>
    <row r="855">
      <c r="C855" s="2"/>
      <c r="E855" s="3"/>
      <c r="F855" s="3"/>
      <c r="G855" s="61"/>
      <c r="I855" s="3"/>
      <c r="J855" s="3"/>
      <c r="K855" s="3"/>
      <c r="L855" s="3"/>
      <c r="M855" s="3"/>
    </row>
    <row r="856">
      <c r="C856" s="2"/>
      <c r="E856" s="3"/>
      <c r="F856" s="3"/>
      <c r="G856" s="61"/>
      <c r="I856" s="3"/>
      <c r="J856" s="3"/>
      <c r="K856" s="3"/>
      <c r="L856" s="3"/>
      <c r="M856" s="3"/>
    </row>
    <row r="857">
      <c r="C857" s="2"/>
      <c r="E857" s="3"/>
      <c r="F857" s="3"/>
      <c r="G857" s="61"/>
      <c r="I857" s="3"/>
      <c r="J857" s="3"/>
      <c r="K857" s="3"/>
      <c r="L857" s="3"/>
      <c r="M857" s="3"/>
    </row>
    <row r="858">
      <c r="C858" s="2"/>
      <c r="E858" s="3"/>
      <c r="F858" s="3"/>
      <c r="G858" s="61"/>
      <c r="I858" s="3"/>
      <c r="J858" s="3"/>
      <c r="K858" s="3"/>
      <c r="L858" s="3"/>
      <c r="M858" s="3"/>
    </row>
    <row r="859">
      <c r="C859" s="2"/>
      <c r="E859" s="3"/>
      <c r="F859" s="3"/>
      <c r="G859" s="61"/>
      <c r="I859" s="3"/>
      <c r="J859" s="3"/>
      <c r="K859" s="3"/>
      <c r="L859" s="3"/>
      <c r="M859" s="3"/>
    </row>
    <row r="860">
      <c r="C860" s="2"/>
      <c r="E860" s="3"/>
      <c r="F860" s="3"/>
      <c r="G860" s="61"/>
      <c r="I860" s="3"/>
      <c r="J860" s="3"/>
      <c r="K860" s="3"/>
      <c r="L860" s="3"/>
      <c r="M860" s="3"/>
    </row>
    <row r="861">
      <c r="C861" s="2"/>
      <c r="E861" s="3"/>
      <c r="F861" s="3"/>
      <c r="G861" s="61"/>
      <c r="I861" s="3"/>
      <c r="J861" s="3"/>
      <c r="K861" s="3"/>
      <c r="L861" s="3"/>
      <c r="M861" s="3"/>
    </row>
    <row r="862">
      <c r="C862" s="2"/>
      <c r="E862" s="3"/>
      <c r="F862" s="3"/>
      <c r="G862" s="61"/>
      <c r="I862" s="3"/>
      <c r="J862" s="3"/>
      <c r="K862" s="3"/>
      <c r="L862" s="3"/>
      <c r="M862" s="3"/>
    </row>
    <row r="863">
      <c r="C863" s="2"/>
      <c r="E863" s="3"/>
      <c r="F863" s="3"/>
      <c r="G863" s="61"/>
      <c r="I863" s="3"/>
      <c r="J863" s="3"/>
      <c r="K863" s="3"/>
      <c r="L863" s="3"/>
      <c r="M863" s="3"/>
    </row>
    <row r="864">
      <c r="C864" s="2"/>
      <c r="E864" s="3"/>
      <c r="F864" s="3"/>
      <c r="G864" s="61"/>
      <c r="I864" s="3"/>
      <c r="J864" s="3"/>
      <c r="K864" s="3"/>
      <c r="L864" s="3"/>
      <c r="M864" s="3"/>
    </row>
    <row r="865">
      <c r="C865" s="2"/>
      <c r="E865" s="3"/>
      <c r="F865" s="3"/>
      <c r="G865" s="61"/>
      <c r="I865" s="3"/>
      <c r="J865" s="3"/>
      <c r="K865" s="3"/>
      <c r="L865" s="3"/>
      <c r="M865" s="3"/>
    </row>
    <row r="866">
      <c r="C866" s="2"/>
      <c r="E866" s="3"/>
      <c r="F866" s="3"/>
      <c r="G866" s="61"/>
      <c r="I866" s="3"/>
      <c r="J866" s="3"/>
      <c r="K866" s="3"/>
      <c r="L866" s="3"/>
      <c r="M866" s="3"/>
    </row>
    <row r="867">
      <c r="C867" s="2"/>
      <c r="E867" s="3"/>
      <c r="F867" s="3"/>
      <c r="G867" s="61"/>
      <c r="I867" s="3"/>
      <c r="J867" s="3"/>
      <c r="K867" s="3"/>
      <c r="L867" s="3"/>
      <c r="M867" s="3"/>
    </row>
    <row r="868">
      <c r="C868" s="2"/>
      <c r="E868" s="3"/>
      <c r="F868" s="3"/>
      <c r="G868" s="61"/>
      <c r="I868" s="3"/>
      <c r="J868" s="3"/>
      <c r="K868" s="3"/>
      <c r="L868" s="3"/>
      <c r="M868" s="3"/>
    </row>
    <row r="869">
      <c r="C869" s="2"/>
      <c r="E869" s="3"/>
      <c r="F869" s="3"/>
      <c r="G869" s="61"/>
      <c r="I869" s="3"/>
      <c r="J869" s="3"/>
      <c r="K869" s="3"/>
      <c r="L869" s="3"/>
      <c r="M869" s="3"/>
    </row>
    <row r="870">
      <c r="C870" s="2"/>
      <c r="E870" s="3"/>
      <c r="F870" s="3"/>
      <c r="G870" s="61"/>
      <c r="I870" s="3"/>
      <c r="J870" s="3"/>
      <c r="K870" s="3"/>
      <c r="L870" s="3"/>
      <c r="M870" s="3"/>
    </row>
    <row r="871">
      <c r="C871" s="2"/>
      <c r="E871" s="3"/>
      <c r="F871" s="3"/>
      <c r="G871" s="61"/>
      <c r="I871" s="3"/>
      <c r="J871" s="3"/>
      <c r="K871" s="3"/>
      <c r="L871" s="3"/>
      <c r="M871" s="3"/>
    </row>
    <row r="872">
      <c r="C872" s="2"/>
      <c r="E872" s="3"/>
      <c r="F872" s="3"/>
      <c r="G872" s="61"/>
      <c r="I872" s="3"/>
      <c r="J872" s="3"/>
      <c r="K872" s="3"/>
      <c r="L872" s="3"/>
      <c r="M872" s="3"/>
    </row>
    <row r="873">
      <c r="C873" s="2"/>
      <c r="E873" s="3"/>
      <c r="F873" s="3"/>
      <c r="G873" s="61"/>
      <c r="I873" s="3"/>
      <c r="J873" s="3"/>
      <c r="K873" s="3"/>
      <c r="L873" s="3"/>
      <c r="M873" s="3"/>
    </row>
    <row r="874">
      <c r="C874" s="2"/>
      <c r="E874" s="3"/>
      <c r="F874" s="3"/>
      <c r="G874" s="61"/>
      <c r="I874" s="3"/>
      <c r="J874" s="3"/>
      <c r="K874" s="3"/>
      <c r="L874" s="3"/>
      <c r="M874" s="3"/>
    </row>
    <row r="875">
      <c r="C875" s="2"/>
      <c r="E875" s="3"/>
      <c r="F875" s="3"/>
      <c r="G875" s="61"/>
      <c r="I875" s="3"/>
      <c r="J875" s="3"/>
      <c r="K875" s="3"/>
      <c r="L875" s="3"/>
      <c r="M875" s="3"/>
    </row>
    <row r="876">
      <c r="C876" s="2"/>
      <c r="E876" s="3"/>
      <c r="F876" s="3"/>
      <c r="G876" s="61"/>
      <c r="I876" s="3"/>
      <c r="J876" s="3"/>
      <c r="K876" s="3"/>
      <c r="L876" s="3"/>
      <c r="M876" s="3"/>
    </row>
    <row r="877">
      <c r="C877" s="2"/>
      <c r="E877" s="3"/>
      <c r="F877" s="3"/>
      <c r="G877" s="61"/>
      <c r="I877" s="3"/>
      <c r="J877" s="3"/>
      <c r="K877" s="3"/>
      <c r="L877" s="3"/>
      <c r="M877" s="3"/>
    </row>
    <row r="878">
      <c r="C878" s="2"/>
      <c r="E878" s="3"/>
      <c r="F878" s="3"/>
      <c r="G878" s="61"/>
      <c r="I878" s="3"/>
      <c r="J878" s="3"/>
      <c r="K878" s="3"/>
      <c r="L878" s="3"/>
      <c r="M878" s="3"/>
    </row>
    <row r="879">
      <c r="C879" s="2"/>
      <c r="E879" s="3"/>
      <c r="F879" s="3"/>
      <c r="G879" s="61"/>
      <c r="I879" s="3"/>
      <c r="J879" s="3"/>
      <c r="K879" s="3"/>
      <c r="L879" s="3"/>
      <c r="M879" s="3"/>
    </row>
    <row r="880">
      <c r="C880" s="2"/>
      <c r="E880" s="3"/>
      <c r="F880" s="3"/>
      <c r="G880" s="61"/>
      <c r="I880" s="3"/>
      <c r="J880" s="3"/>
      <c r="K880" s="3"/>
      <c r="L880" s="3"/>
      <c r="M880" s="3"/>
    </row>
    <row r="881">
      <c r="C881" s="2"/>
      <c r="E881" s="3"/>
      <c r="F881" s="3"/>
      <c r="G881" s="61"/>
      <c r="I881" s="3"/>
      <c r="J881" s="3"/>
      <c r="K881" s="3"/>
      <c r="L881" s="3"/>
      <c r="M881" s="3"/>
    </row>
    <row r="882">
      <c r="C882" s="2"/>
      <c r="E882" s="3"/>
      <c r="F882" s="3"/>
      <c r="G882" s="61"/>
      <c r="I882" s="3"/>
      <c r="J882" s="3"/>
      <c r="K882" s="3"/>
      <c r="L882" s="3"/>
      <c r="M882" s="3"/>
    </row>
    <row r="883">
      <c r="C883" s="2"/>
      <c r="E883" s="3"/>
      <c r="F883" s="3"/>
      <c r="G883" s="61"/>
      <c r="I883" s="3"/>
      <c r="J883" s="3"/>
      <c r="K883" s="3"/>
      <c r="L883" s="3"/>
      <c r="M883" s="3"/>
    </row>
    <row r="884">
      <c r="C884" s="2"/>
      <c r="E884" s="3"/>
      <c r="F884" s="3"/>
      <c r="G884" s="61"/>
      <c r="I884" s="3"/>
      <c r="J884" s="3"/>
      <c r="K884" s="3"/>
      <c r="L884" s="3"/>
      <c r="M884" s="3"/>
    </row>
    <row r="885">
      <c r="C885" s="2"/>
      <c r="E885" s="3"/>
      <c r="F885" s="3"/>
      <c r="G885" s="61"/>
      <c r="I885" s="3"/>
      <c r="J885" s="3"/>
      <c r="K885" s="3"/>
      <c r="L885" s="3"/>
      <c r="M885" s="3"/>
    </row>
    <row r="886">
      <c r="C886" s="2"/>
      <c r="E886" s="3"/>
      <c r="F886" s="3"/>
      <c r="G886" s="61"/>
      <c r="I886" s="3"/>
      <c r="J886" s="3"/>
      <c r="K886" s="3"/>
      <c r="L886" s="3"/>
      <c r="M886" s="3"/>
    </row>
    <row r="887">
      <c r="C887" s="2"/>
      <c r="E887" s="3"/>
      <c r="F887" s="3"/>
      <c r="G887" s="61"/>
      <c r="I887" s="3"/>
      <c r="J887" s="3"/>
      <c r="K887" s="3"/>
      <c r="L887" s="3"/>
      <c r="M887" s="3"/>
    </row>
    <row r="888">
      <c r="C888" s="2"/>
      <c r="E888" s="3"/>
      <c r="F888" s="3"/>
      <c r="G888" s="61"/>
      <c r="I888" s="3"/>
      <c r="J888" s="3"/>
      <c r="K888" s="3"/>
      <c r="L888" s="3"/>
      <c r="M888" s="3"/>
    </row>
    <row r="889">
      <c r="C889" s="2"/>
      <c r="E889" s="3"/>
      <c r="F889" s="3"/>
      <c r="G889" s="61"/>
      <c r="I889" s="3"/>
      <c r="J889" s="3"/>
      <c r="K889" s="3"/>
      <c r="L889" s="3"/>
      <c r="M889" s="3"/>
    </row>
    <row r="890">
      <c r="C890" s="2"/>
      <c r="E890" s="3"/>
      <c r="F890" s="3"/>
      <c r="G890" s="61"/>
      <c r="I890" s="3"/>
      <c r="J890" s="3"/>
      <c r="K890" s="3"/>
      <c r="L890" s="3"/>
      <c r="M890" s="3"/>
    </row>
    <row r="891">
      <c r="C891" s="2"/>
      <c r="E891" s="3"/>
      <c r="F891" s="3"/>
      <c r="G891" s="61"/>
      <c r="I891" s="3"/>
      <c r="J891" s="3"/>
      <c r="K891" s="3"/>
      <c r="L891" s="3"/>
      <c r="M891" s="3"/>
    </row>
    <row r="892">
      <c r="C892" s="2"/>
      <c r="E892" s="3"/>
      <c r="F892" s="3"/>
      <c r="G892" s="61"/>
      <c r="I892" s="3"/>
      <c r="J892" s="3"/>
      <c r="K892" s="3"/>
      <c r="L892" s="3"/>
      <c r="M892" s="3"/>
    </row>
    <row r="893">
      <c r="C893" s="2"/>
      <c r="E893" s="3"/>
      <c r="F893" s="3"/>
      <c r="G893" s="61"/>
      <c r="I893" s="3"/>
      <c r="J893" s="3"/>
      <c r="K893" s="3"/>
      <c r="L893" s="3"/>
      <c r="M893" s="3"/>
    </row>
    <row r="894">
      <c r="C894" s="2"/>
      <c r="E894" s="3"/>
      <c r="F894" s="3"/>
      <c r="G894" s="61"/>
      <c r="I894" s="3"/>
      <c r="J894" s="3"/>
      <c r="K894" s="3"/>
      <c r="L894" s="3"/>
      <c r="M894" s="3"/>
    </row>
    <row r="895">
      <c r="C895" s="2"/>
      <c r="E895" s="3"/>
      <c r="F895" s="3"/>
      <c r="G895" s="61"/>
      <c r="I895" s="3"/>
      <c r="J895" s="3"/>
      <c r="K895" s="3"/>
      <c r="L895" s="3"/>
      <c r="M895" s="3"/>
    </row>
    <row r="896">
      <c r="C896" s="2"/>
      <c r="E896" s="3"/>
      <c r="F896" s="3"/>
      <c r="G896" s="61"/>
      <c r="I896" s="3"/>
      <c r="J896" s="3"/>
      <c r="K896" s="3"/>
      <c r="L896" s="3"/>
      <c r="M896" s="3"/>
    </row>
    <row r="897">
      <c r="C897" s="2"/>
      <c r="E897" s="3"/>
      <c r="F897" s="3"/>
      <c r="G897" s="61"/>
      <c r="I897" s="3"/>
      <c r="J897" s="3"/>
      <c r="K897" s="3"/>
      <c r="L897" s="3"/>
      <c r="M897" s="3"/>
    </row>
    <row r="898">
      <c r="C898" s="2"/>
      <c r="E898" s="3"/>
      <c r="F898" s="3"/>
      <c r="G898" s="61"/>
      <c r="I898" s="3"/>
      <c r="J898" s="3"/>
      <c r="K898" s="3"/>
      <c r="L898" s="3"/>
      <c r="M898" s="3"/>
    </row>
    <row r="899">
      <c r="C899" s="2"/>
      <c r="E899" s="3"/>
      <c r="F899" s="3"/>
      <c r="G899" s="61"/>
      <c r="I899" s="3"/>
      <c r="J899" s="3"/>
      <c r="K899" s="3"/>
      <c r="L899" s="3"/>
      <c r="M899" s="3"/>
    </row>
    <row r="900">
      <c r="C900" s="2"/>
      <c r="E900" s="3"/>
      <c r="F900" s="3"/>
      <c r="G900" s="61"/>
      <c r="I900" s="3"/>
      <c r="J900" s="3"/>
      <c r="K900" s="3"/>
      <c r="L900" s="3"/>
      <c r="M900" s="3"/>
    </row>
    <row r="901">
      <c r="C901" s="2"/>
      <c r="E901" s="3"/>
      <c r="F901" s="3"/>
      <c r="G901" s="61"/>
      <c r="I901" s="3"/>
      <c r="J901" s="3"/>
      <c r="K901" s="3"/>
      <c r="L901" s="3"/>
      <c r="M901" s="3"/>
    </row>
    <row r="902">
      <c r="C902" s="2"/>
      <c r="E902" s="3"/>
      <c r="F902" s="3"/>
      <c r="G902" s="61"/>
      <c r="I902" s="3"/>
      <c r="J902" s="3"/>
      <c r="K902" s="3"/>
      <c r="L902" s="3"/>
      <c r="M902" s="3"/>
    </row>
    <row r="903">
      <c r="C903" s="2"/>
      <c r="E903" s="3"/>
      <c r="F903" s="3"/>
      <c r="G903" s="61"/>
      <c r="I903" s="3"/>
      <c r="J903" s="3"/>
      <c r="K903" s="3"/>
      <c r="L903" s="3"/>
      <c r="M903" s="3"/>
    </row>
    <row r="904">
      <c r="C904" s="2"/>
      <c r="E904" s="3"/>
      <c r="F904" s="3"/>
      <c r="G904" s="61"/>
      <c r="I904" s="3"/>
      <c r="J904" s="3"/>
      <c r="K904" s="3"/>
      <c r="L904" s="3"/>
      <c r="M904" s="3"/>
    </row>
    <row r="905">
      <c r="C905" s="2"/>
      <c r="E905" s="3"/>
      <c r="F905" s="3"/>
      <c r="G905" s="61"/>
      <c r="I905" s="3"/>
      <c r="J905" s="3"/>
      <c r="K905" s="3"/>
      <c r="L905" s="3"/>
      <c r="M905" s="3"/>
    </row>
    <row r="906">
      <c r="C906" s="2"/>
      <c r="E906" s="3"/>
      <c r="F906" s="3"/>
      <c r="G906" s="61"/>
      <c r="I906" s="3"/>
      <c r="J906" s="3"/>
      <c r="K906" s="3"/>
      <c r="L906" s="3"/>
      <c r="M906" s="3"/>
    </row>
    <row r="907">
      <c r="C907" s="2"/>
      <c r="E907" s="3"/>
      <c r="F907" s="3"/>
      <c r="G907" s="61"/>
      <c r="I907" s="3"/>
      <c r="J907" s="3"/>
      <c r="K907" s="3"/>
      <c r="L907" s="3"/>
      <c r="M907" s="3"/>
    </row>
    <row r="908">
      <c r="C908" s="2"/>
      <c r="E908" s="3"/>
      <c r="F908" s="3"/>
      <c r="G908" s="61"/>
      <c r="I908" s="3"/>
      <c r="J908" s="3"/>
      <c r="K908" s="3"/>
      <c r="L908" s="3"/>
      <c r="M908" s="3"/>
    </row>
    <row r="909">
      <c r="C909" s="2"/>
      <c r="E909" s="3"/>
      <c r="F909" s="3"/>
      <c r="G909" s="61"/>
      <c r="I909" s="3"/>
      <c r="J909" s="3"/>
      <c r="K909" s="3"/>
      <c r="L909" s="3"/>
      <c r="M909" s="3"/>
    </row>
    <row r="910">
      <c r="C910" s="2"/>
      <c r="E910" s="3"/>
      <c r="F910" s="3"/>
      <c r="G910" s="61"/>
      <c r="I910" s="3"/>
      <c r="J910" s="3"/>
      <c r="K910" s="3"/>
      <c r="L910" s="3"/>
      <c r="M910" s="3"/>
    </row>
    <row r="911">
      <c r="C911" s="2"/>
      <c r="E911" s="3"/>
      <c r="F911" s="3"/>
      <c r="G911" s="61"/>
      <c r="I911" s="3"/>
      <c r="J911" s="3"/>
      <c r="K911" s="3"/>
      <c r="L911" s="3"/>
      <c r="M911" s="3"/>
    </row>
    <row r="912">
      <c r="C912" s="2"/>
      <c r="E912" s="3"/>
      <c r="F912" s="3"/>
      <c r="G912" s="61"/>
      <c r="I912" s="3"/>
      <c r="J912" s="3"/>
      <c r="K912" s="3"/>
      <c r="L912" s="3"/>
      <c r="M912" s="3"/>
    </row>
    <row r="913">
      <c r="C913" s="2"/>
      <c r="E913" s="3"/>
      <c r="F913" s="3"/>
      <c r="G913" s="61"/>
      <c r="I913" s="3"/>
      <c r="J913" s="3"/>
      <c r="K913" s="3"/>
      <c r="L913" s="3"/>
      <c r="M913" s="3"/>
    </row>
    <row r="914">
      <c r="C914" s="2"/>
      <c r="E914" s="3"/>
      <c r="F914" s="3"/>
      <c r="G914" s="61"/>
      <c r="I914" s="3"/>
      <c r="J914" s="3"/>
      <c r="K914" s="3"/>
      <c r="L914" s="3"/>
      <c r="M914" s="3"/>
    </row>
    <row r="915">
      <c r="C915" s="2"/>
      <c r="E915" s="3"/>
      <c r="F915" s="3"/>
      <c r="G915" s="61"/>
      <c r="I915" s="3"/>
      <c r="J915" s="3"/>
      <c r="K915" s="3"/>
      <c r="L915" s="3"/>
      <c r="M915" s="3"/>
    </row>
    <row r="916">
      <c r="C916" s="2"/>
      <c r="E916" s="3"/>
      <c r="F916" s="3"/>
      <c r="G916" s="61"/>
      <c r="I916" s="3"/>
      <c r="J916" s="3"/>
      <c r="K916" s="3"/>
      <c r="L916" s="3"/>
      <c r="M916" s="3"/>
    </row>
    <row r="917">
      <c r="C917" s="2"/>
      <c r="E917" s="3"/>
      <c r="F917" s="3"/>
      <c r="G917" s="61"/>
      <c r="I917" s="3"/>
      <c r="J917" s="3"/>
      <c r="K917" s="3"/>
      <c r="L917" s="3"/>
      <c r="M917" s="3"/>
    </row>
    <row r="918">
      <c r="C918" s="2"/>
      <c r="E918" s="3"/>
      <c r="F918" s="3"/>
      <c r="G918" s="61"/>
      <c r="I918" s="3"/>
      <c r="J918" s="3"/>
      <c r="K918" s="3"/>
      <c r="L918" s="3"/>
      <c r="M918" s="3"/>
    </row>
    <row r="919">
      <c r="C919" s="2"/>
      <c r="E919" s="3"/>
      <c r="F919" s="3"/>
      <c r="G919" s="61"/>
      <c r="I919" s="3"/>
      <c r="J919" s="3"/>
      <c r="K919" s="3"/>
      <c r="L919" s="3"/>
      <c r="M919" s="3"/>
    </row>
    <row r="920">
      <c r="C920" s="2"/>
      <c r="E920" s="3"/>
      <c r="F920" s="3"/>
      <c r="G920" s="61"/>
      <c r="I920" s="3"/>
      <c r="J920" s="3"/>
      <c r="K920" s="3"/>
      <c r="L920" s="3"/>
      <c r="M920" s="3"/>
    </row>
    <row r="921">
      <c r="C921" s="2"/>
      <c r="E921" s="3"/>
      <c r="F921" s="3"/>
      <c r="G921" s="61"/>
      <c r="I921" s="3"/>
      <c r="J921" s="3"/>
      <c r="K921" s="3"/>
      <c r="L921" s="3"/>
      <c r="M921" s="3"/>
    </row>
    <row r="922">
      <c r="C922" s="2"/>
      <c r="E922" s="3"/>
      <c r="F922" s="3"/>
      <c r="G922" s="61"/>
      <c r="I922" s="3"/>
      <c r="J922" s="3"/>
      <c r="K922" s="3"/>
      <c r="L922" s="3"/>
      <c r="M922" s="3"/>
    </row>
    <row r="923">
      <c r="C923" s="2"/>
      <c r="E923" s="3"/>
      <c r="F923" s="3"/>
      <c r="G923" s="61"/>
      <c r="I923" s="3"/>
      <c r="J923" s="3"/>
      <c r="K923" s="3"/>
      <c r="L923" s="3"/>
      <c r="M923" s="3"/>
    </row>
    <row r="924">
      <c r="C924" s="2"/>
      <c r="E924" s="3"/>
      <c r="F924" s="3"/>
      <c r="G924" s="61"/>
      <c r="I924" s="3"/>
      <c r="J924" s="3"/>
      <c r="K924" s="3"/>
      <c r="L924" s="3"/>
      <c r="M924" s="3"/>
    </row>
    <row r="925">
      <c r="C925" s="2"/>
      <c r="E925" s="3"/>
      <c r="F925" s="3"/>
      <c r="G925" s="61"/>
      <c r="I925" s="3"/>
      <c r="J925" s="3"/>
      <c r="K925" s="3"/>
      <c r="L925" s="3"/>
      <c r="M925" s="3"/>
    </row>
    <row r="926">
      <c r="C926" s="2"/>
      <c r="E926" s="3"/>
      <c r="F926" s="3"/>
      <c r="G926" s="61"/>
      <c r="I926" s="3"/>
      <c r="J926" s="3"/>
      <c r="K926" s="3"/>
      <c r="L926" s="3"/>
      <c r="M926" s="3"/>
    </row>
    <row r="927">
      <c r="C927" s="2"/>
      <c r="E927" s="3"/>
      <c r="F927" s="3"/>
      <c r="G927" s="61"/>
      <c r="I927" s="3"/>
      <c r="J927" s="3"/>
      <c r="K927" s="3"/>
      <c r="L927" s="3"/>
      <c r="M927" s="3"/>
    </row>
    <row r="928">
      <c r="C928" s="2"/>
      <c r="E928" s="3"/>
      <c r="F928" s="3"/>
      <c r="G928" s="61"/>
      <c r="I928" s="3"/>
      <c r="J928" s="3"/>
      <c r="K928" s="3"/>
      <c r="L928" s="3"/>
      <c r="M928" s="3"/>
    </row>
    <row r="929">
      <c r="C929" s="2"/>
      <c r="E929" s="3"/>
      <c r="F929" s="3"/>
      <c r="G929" s="61"/>
      <c r="I929" s="3"/>
      <c r="J929" s="3"/>
      <c r="K929" s="3"/>
      <c r="L929" s="3"/>
      <c r="M929" s="3"/>
    </row>
    <row r="930">
      <c r="C930" s="2"/>
      <c r="E930" s="3"/>
      <c r="F930" s="3"/>
      <c r="G930" s="61"/>
      <c r="I930" s="3"/>
      <c r="J930" s="3"/>
      <c r="K930" s="3"/>
      <c r="L930" s="3"/>
      <c r="M930" s="3"/>
    </row>
    <row r="931">
      <c r="C931" s="2"/>
      <c r="E931" s="3"/>
      <c r="F931" s="3"/>
      <c r="G931" s="61"/>
      <c r="I931" s="3"/>
      <c r="J931" s="3"/>
      <c r="K931" s="3"/>
      <c r="L931" s="3"/>
      <c r="M931" s="3"/>
    </row>
    <row r="932">
      <c r="C932" s="2"/>
      <c r="E932" s="3"/>
      <c r="F932" s="3"/>
      <c r="G932" s="61"/>
      <c r="I932" s="3"/>
      <c r="J932" s="3"/>
      <c r="K932" s="3"/>
      <c r="L932" s="3"/>
      <c r="M932" s="3"/>
    </row>
    <row r="933">
      <c r="C933" s="2"/>
      <c r="E933" s="3"/>
      <c r="F933" s="3"/>
      <c r="G933" s="61"/>
      <c r="I933" s="3"/>
      <c r="J933" s="3"/>
      <c r="K933" s="3"/>
      <c r="L933" s="3"/>
      <c r="M933" s="3"/>
    </row>
    <row r="934">
      <c r="C934" s="2"/>
      <c r="E934" s="3"/>
      <c r="F934" s="3"/>
      <c r="G934" s="61"/>
      <c r="I934" s="3"/>
      <c r="J934" s="3"/>
      <c r="K934" s="3"/>
      <c r="L934" s="3"/>
      <c r="M934" s="3"/>
    </row>
    <row r="935">
      <c r="C935" s="2"/>
      <c r="E935" s="3"/>
      <c r="F935" s="3"/>
      <c r="G935" s="61"/>
      <c r="I935" s="3"/>
      <c r="J935" s="3"/>
      <c r="K935" s="3"/>
      <c r="L935" s="3"/>
      <c r="M935" s="3"/>
    </row>
    <row r="936">
      <c r="C936" s="2"/>
      <c r="E936" s="3"/>
      <c r="F936" s="3"/>
      <c r="G936" s="61"/>
      <c r="I936" s="3"/>
      <c r="J936" s="3"/>
      <c r="K936" s="3"/>
      <c r="L936" s="3"/>
      <c r="M936" s="3"/>
    </row>
    <row r="937">
      <c r="C937" s="2"/>
      <c r="E937" s="3"/>
      <c r="F937" s="3"/>
      <c r="G937" s="61"/>
      <c r="I937" s="3"/>
      <c r="J937" s="3"/>
      <c r="K937" s="3"/>
      <c r="L937" s="3"/>
      <c r="M937" s="3"/>
    </row>
    <row r="938">
      <c r="C938" s="2"/>
      <c r="E938" s="3"/>
      <c r="F938" s="3"/>
      <c r="G938" s="61"/>
      <c r="I938" s="3"/>
      <c r="J938" s="3"/>
      <c r="K938" s="3"/>
      <c r="L938" s="3"/>
      <c r="M938" s="3"/>
    </row>
    <row r="939">
      <c r="C939" s="2"/>
      <c r="E939" s="3"/>
      <c r="F939" s="3"/>
      <c r="G939" s="61"/>
      <c r="I939" s="3"/>
      <c r="J939" s="3"/>
      <c r="K939" s="3"/>
      <c r="L939" s="3"/>
      <c r="M939" s="3"/>
    </row>
    <row r="940">
      <c r="C940" s="2"/>
      <c r="E940" s="3"/>
      <c r="F940" s="3"/>
      <c r="G940" s="61"/>
      <c r="I940" s="3"/>
      <c r="J940" s="3"/>
      <c r="K940" s="3"/>
      <c r="L940" s="3"/>
      <c r="M940" s="3"/>
    </row>
    <row r="941">
      <c r="C941" s="2"/>
      <c r="E941" s="3"/>
      <c r="F941" s="3"/>
      <c r="G941" s="61"/>
      <c r="I941" s="3"/>
      <c r="J941" s="3"/>
      <c r="K941" s="3"/>
      <c r="L941" s="3"/>
      <c r="M941" s="3"/>
    </row>
    <row r="942">
      <c r="C942" s="2"/>
      <c r="E942" s="3"/>
      <c r="F942" s="3"/>
      <c r="G942" s="61"/>
      <c r="I942" s="3"/>
      <c r="J942" s="3"/>
      <c r="K942" s="3"/>
      <c r="L942" s="3"/>
      <c r="M942" s="3"/>
    </row>
    <row r="943">
      <c r="C943" s="2"/>
      <c r="E943" s="3"/>
      <c r="F943" s="3"/>
      <c r="G943" s="61"/>
      <c r="I943" s="3"/>
      <c r="J943" s="3"/>
      <c r="K943" s="3"/>
      <c r="L943" s="3"/>
      <c r="M943" s="3"/>
    </row>
    <row r="944">
      <c r="C944" s="2"/>
      <c r="E944" s="3"/>
      <c r="F944" s="3"/>
      <c r="G944" s="61"/>
      <c r="I944" s="3"/>
      <c r="J944" s="3"/>
      <c r="K944" s="3"/>
      <c r="L944" s="3"/>
      <c r="M944" s="3"/>
    </row>
    <row r="945">
      <c r="C945" s="2"/>
      <c r="E945" s="3"/>
      <c r="F945" s="3"/>
      <c r="G945" s="61"/>
      <c r="I945" s="3"/>
      <c r="J945" s="3"/>
      <c r="K945" s="3"/>
      <c r="L945" s="3"/>
      <c r="M945" s="3"/>
    </row>
    <row r="946">
      <c r="C946" s="2"/>
      <c r="E946" s="3"/>
      <c r="F946" s="3"/>
      <c r="G946" s="61"/>
      <c r="I946" s="3"/>
      <c r="J946" s="3"/>
      <c r="K946" s="3"/>
      <c r="L946" s="3"/>
      <c r="M946" s="3"/>
    </row>
    <row r="947">
      <c r="C947" s="2"/>
      <c r="E947" s="3"/>
      <c r="F947" s="3"/>
      <c r="G947" s="61"/>
      <c r="I947" s="3"/>
      <c r="J947" s="3"/>
      <c r="K947" s="3"/>
      <c r="L947" s="3"/>
      <c r="M947" s="3"/>
    </row>
    <row r="948">
      <c r="C948" s="2"/>
      <c r="E948" s="3"/>
      <c r="F948" s="3"/>
      <c r="G948" s="61"/>
      <c r="I948" s="3"/>
      <c r="J948" s="3"/>
      <c r="K948" s="3"/>
      <c r="L948" s="3"/>
      <c r="M948" s="3"/>
    </row>
    <row r="949">
      <c r="C949" s="2"/>
      <c r="E949" s="3"/>
      <c r="F949" s="3"/>
      <c r="G949" s="61"/>
      <c r="I949" s="3"/>
      <c r="J949" s="3"/>
      <c r="K949" s="3"/>
      <c r="L949" s="3"/>
      <c r="M949" s="3"/>
    </row>
    <row r="950">
      <c r="C950" s="2"/>
      <c r="E950" s="3"/>
      <c r="F950" s="3"/>
      <c r="G950" s="61"/>
      <c r="I950" s="3"/>
      <c r="J950" s="3"/>
      <c r="K950" s="3"/>
      <c r="L950" s="3"/>
      <c r="M950" s="3"/>
    </row>
    <row r="951">
      <c r="C951" s="2"/>
      <c r="E951" s="3"/>
      <c r="F951" s="3"/>
      <c r="G951" s="61"/>
      <c r="I951" s="3"/>
      <c r="J951" s="3"/>
      <c r="K951" s="3"/>
      <c r="L951" s="3"/>
      <c r="M951" s="3"/>
    </row>
    <row r="952">
      <c r="C952" s="2"/>
      <c r="E952" s="3"/>
      <c r="F952" s="3"/>
      <c r="G952" s="61"/>
      <c r="I952" s="3"/>
      <c r="J952" s="3"/>
      <c r="K952" s="3"/>
      <c r="L952" s="3"/>
      <c r="M952" s="3"/>
    </row>
    <row r="953">
      <c r="C953" s="2"/>
      <c r="E953" s="3"/>
      <c r="F953" s="3"/>
      <c r="G953" s="61"/>
      <c r="I953" s="3"/>
      <c r="J953" s="3"/>
      <c r="K953" s="3"/>
      <c r="L953" s="3"/>
      <c r="M953" s="3"/>
    </row>
    <row r="954">
      <c r="C954" s="2"/>
      <c r="E954" s="3"/>
      <c r="F954" s="3"/>
      <c r="G954" s="61"/>
      <c r="I954" s="3"/>
      <c r="J954" s="3"/>
      <c r="K954" s="3"/>
      <c r="L954" s="3"/>
      <c r="M954" s="3"/>
    </row>
    <row r="955">
      <c r="C955" s="2"/>
      <c r="E955" s="3"/>
      <c r="F955" s="3"/>
      <c r="G955" s="61"/>
      <c r="I955" s="3"/>
      <c r="J955" s="3"/>
      <c r="K955" s="3"/>
      <c r="L955" s="3"/>
      <c r="M955" s="3"/>
    </row>
    <row r="956">
      <c r="C956" s="2"/>
      <c r="E956" s="3"/>
      <c r="F956" s="3"/>
      <c r="G956" s="61"/>
      <c r="I956" s="3"/>
      <c r="J956" s="3"/>
      <c r="K956" s="3"/>
      <c r="L956" s="3"/>
      <c r="M956" s="3"/>
    </row>
    <row r="957">
      <c r="C957" s="2"/>
      <c r="E957" s="3"/>
      <c r="F957" s="3"/>
      <c r="G957" s="61"/>
      <c r="I957" s="3"/>
      <c r="J957" s="3"/>
      <c r="K957" s="3"/>
      <c r="L957" s="3"/>
      <c r="M957" s="3"/>
    </row>
    <row r="958">
      <c r="C958" s="2"/>
      <c r="E958" s="3"/>
      <c r="F958" s="3"/>
      <c r="G958" s="61"/>
      <c r="I958" s="3"/>
      <c r="J958" s="3"/>
      <c r="K958" s="3"/>
      <c r="L958" s="3"/>
      <c r="M958" s="3"/>
    </row>
    <row r="959">
      <c r="C959" s="2"/>
      <c r="E959" s="3"/>
      <c r="F959" s="3"/>
      <c r="G959" s="61"/>
      <c r="I959" s="3"/>
      <c r="J959" s="3"/>
      <c r="K959" s="3"/>
      <c r="L959" s="3"/>
      <c r="M959" s="3"/>
    </row>
    <row r="960">
      <c r="C960" s="2"/>
      <c r="E960" s="3"/>
      <c r="F960" s="3"/>
      <c r="G960" s="61"/>
      <c r="I960" s="3"/>
      <c r="J960" s="3"/>
      <c r="K960" s="3"/>
      <c r="L960" s="3"/>
      <c r="M960" s="3"/>
    </row>
    <row r="961">
      <c r="C961" s="2"/>
      <c r="E961" s="3"/>
      <c r="F961" s="3"/>
      <c r="G961" s="61"/>
      <c r="I961" s="3"/>
      <c r="J961" s="3"/>
      <c r="K961" s="3"/>
      <c r="L961" s="3"/>
      <c r="M961" s="3"/>
    </row>
    <row r="962">
      <c r="C962" s="2"/>
      <c r="E962" s="3"/>
      <c r="F962" s="3"/>
      <c r="G962" s="61"/>
      <c r="I962" s="3"/>
      <c r="J962" s="3"/>
      <c r="K962" s="3"/>
      <c r="L962" s="3"/>
      <c r="M962" s="3"/>
    </row>
    <row r="963">
      <c r="C963" s="2"/>
      <c r="E963" s="3"/>
      <c r="F963" s="3"/>
      <c r="G963" s="61"/>
      <c r="I963" s="3"/>
      <c r="J963" s="3"/>
      <c r="K963" s="3"/>
      <c r="L963" s="3"/>
      <c r="M963" s="3"/>
    </row>
    <row r="964">
      <c r="C964" s="2"/>
      <c r="E964" s="3"/>
      <c r="F964" s="3"/>
      <c r="G964" s="61"/>
      <c r="I964" s="3"/>
      <c r="J964" s="3"/>
      <c r="K964" s="3"/>
      <c r="L964" s="3"/>
      <c r="M964" s="3"/>
    </row>
    <row r="965">
      <c r="C965" s="2"/>
      <c r="E965" s="3"/>
      <c r="F965" s="3"/>
      <c r="G965" s="61"/>
      <c r="I965" s="3"/>
      <c r="J965" s="3"/>
      <c r="K965" s="3"/>
      <c r="L965" s="3"/>
      <c r="M965" s="3"/>
    </row>
    <row r="966">
      <c r="C966" s="2"/>
      <c r="E966" s="3"/>
      <c r="F966" s="3"/>
      <c r="G966" s="61"/>
      <c r="I966" s="3"/>
      <c r="J966" s="3"/>
      <c r="K966" s="3"/>
      <c r="L966" s="3"/>
      <c r="M966" s="3"/>
    </row>
    <row r="967">
      <c r="C967" s="2"/>
      <c r="E967" s="3"/>
      <c r="F967" s="3"/>
      <c r="G967" s="61"/>
      <c r="I967" s="3"/>
      <c r="J967" s="3"/>
      <c r="K967" s="3"/>
      <c r="L967" s="3"/>
      <c r="M967" s="3"/>
    </row>
    <row r="968">
      <c r="C968" s="2"/>
      <c r="E968" s="3"/>
      <c r="F968" s="3"/>
      <c r="G968" s="61"/>
      <c r="I968" s="3"/>
      <c r="J968" s="3"/>
      <c r="K968" s="3"/>
      <c r="L968" s="3"/>
      <c r="M968" s="3"/>
    </row>
    <row r="969">
      <c r="C969" s="2"/>
      <c r="E969" s="3"/>
      <c r="F969" s="3"/>
      <c r="G969" s="61"/>
      <c r="I969" s="3"/>
      <c r="J969" s="3"/>
      <c r="K969" s="3"/>
      <c r="L969" s="3"/>
      <c r="M969" s="3"/>
    </row>
    <row r="970">
      <c r="C970" s="2"/>
      <c r="E970" s="3"/>
      <c r="F970" s="3"/>
      <c r="G970" s="61"/>
      <c r="I970" s="3"/>
      <c r="J970" s="3"/>
      <c r="K970" s="3"/>
      <c r="L970" s="3"/>
      <c r="M970" s="3"/>
    </row>
    <row r="971">
      <c r="C971" s="2"/>
      <c r="E971" s="3"/>
      <c r="F971" s="3"/>
      <c r="G971" s="61"/>
      <c r="I971" s="3"/>
      <c r="J971" s="3"/>
      <c r="K971" s="3"/>
      <c r="L971" s="3"/>
      <c r="M971" s="3"/>
    </row>
    <row r="972">
      <c r="C972" s="2"/>
      <c r="E972" s="3"/>
      <c r="F972" s="3"/>
      <c r="G972" s="61"/>
      <c r="I972" s="3"/>
      <c r="J972" s="3"/>
      <c r="K972" s="3"/>
      <c r="L972" s="3"/>
      <c r="M972" s="3"/>
    </row>
    <row r="973">
      <c r="C973" s="2"/>
      <c r="E973" s="3"/>
      <c r="F973" s="3"/>
      <c r="G973" s="61"/>
      <c r="I973" s="3"/>
      <c r="J973" s="3"/>
      <c r="K973" s="3"/>
      <c r="L973" s="3"/>
      <c r="M973" s="3"/>
    </row>
    <row r="974">
      <c r="C974" s="2"/>
      <c r="E974" s="3"/>
      <c r="F974" s="3"/>
      <c r="G974" s="61"/>
      <c r="I974" s="3"/>
      <c r="J974" s="3"/>
      <c r="K974" s="3"/>
      <c r="L974" s="3"/>
      <c r="M974" s="3"/>
    </row>
    <row r="975">
      <c r="C975" s="2"/>
      <c r="E975" s="3"/>
      <c r="F975" s="3"/>
      <c r="G975" s="61"/>
      <c r="I975" s="3"/>
      <c r="J975" s="3"/>
      <c r="K975" s="3"/>
      <c r="L975" s="3"/>
      <c r="M975" s="3"/>
    </row>
    <row r="976">
      <c r="C976" s="2"/>
      <c r="E976" s="3"/>
      <c r="F976" s="3"/>
      <c r="G976" s="61"/>
      <c r="I976" s="3"/>
      <c r="J976" s="3"/>
      <c r="K976" s="3"/>
      <c r="L976" s="3"/>
      <c r="M976" s="3"/>
    </row>
    <row r="977">
      <c r="C977" s="2"/>
      <c r="E977" s="3"/>
      <c r="F977" s="3"/>
      <c r="G977" s="61"/>
      <c r="I977" s="3"/>
      <c r="J977" s="3"/>
      <c r="K977" s="3"/>
      <c r="L977" s="3"/>
      <c r="M977" s="3"/>
    </row>
    <row r="978">
      <c r="C978" s="2"/>
      <c r="E978" s="3"/>
      <c r="F978" s="3"/>
      <c r="G978" s="61"/>
      <c r="I978" s="3"/>
      <c r="J978" s="3"/>
      <c r="K978" s="3"/>
      <c r="L978" s="3"/>
      <c r="M978" s="3"/>
    </row>
    <row r="979">
      <c r="C979" s="2"/>
      <c r="E979" s="3"/>
      <c r="F979" s="3"/>
      <c r="G979" s="61"/>
      <c r="I979" s="3"/>
      <c r="J979" s="3"/>
      <c r="K979" s="3"/>
      <c r="L979" s="3"/>
      <c r="M979" s="3"/>
    </row>
    <row r="980">
      <c r="C980" s="2"/>
      <c r="E980" s="3"/>
      <c r="F980" s="3"/>
      <c r="G980" s="61"/>
      <c r="I980" s="3"/>
      <c r="J980" s="3"/>
      <c r="K980" s="3"/>
      <c r="L980" s="3"/>
      <c r="M980" s="3"/>
    </row>
    <row r="981">
      <c r="C981" s="2"/>
      <c r="E981" s="3"/>
      <c r="F981" s="3"/>
      <c r="G981" s="61"/>
      <c r="I981" s="3"/>
      <c r="J981" s="3"/>
      <c r="K981" s="3"/>
      <c r="L981" s="3"/>
      <c r="M981" s="3"/>
    </row>
    <row r="982">
      <c r="C982" s="2"/>
      <c r="E982" s="3"/>
      <c r="F982" s="3"/>
      <c r="G982" s="61"/>
      <c r="I982" s="3"/>
      <c r="J982" s="3"/>
      <c r="K982" s="3"/>
      <c r="L982" s="3"/>
      <c r="M982" s="3"/>
    </row>
    <row r="983">
      <c r="C983" s="2"/>
      <c r="E983" s="3"/>
      <c r="F983" s="3"/>
      <c r="G983" s="61"/>
      <c r="I983" s="3"/>
      <c r="J983" s="3"/>
      <c r="K983" s="3"/>
      <c r="L983" s="3"/>
      <c r="M983" s="3"/>
    </row>
    <row r="984">
      <c r="C984" s="2"/>
      <c r="E984" s="3"/>
      <c r="F984" s="3"/>
      <c r="G984" s="61"/>
      <c r="I984" s="3"/>
      <c r="J984" s="3"/>
      <c r="K984" s="3"/>
      <c r="L984" s="3"/>
      <c r="M984" s="3"/>
    </row>
    <row r="985">
      <c r="C985" s="2"/>
      <c r="E985" s="3"/>
      <c r="F985" s="3"/>
      <c r="G985" s="61"/>
      <c r="I985" s="3"/>
      <c r="J985" s="3"/>
      <c r="K985" s="3"/>
      <c r="L985" s="3"/>
      <c r="M985" s="3"/>
    </row>
    <row r="986">
      <c r="C986" s="2"/>
      <c r="E986" s="3"/>
      <c r="F986" s="3"/>
      <c r="G986" s="61"/>
      <c r="I986" s="3"/>
      <c r="J986" s="3"/>
      <c r="K986" s="3"/>
      <c r="L986" s="3"/>
      <c r="M986" s="3"/>
    </row>
    <row r="987">
      <c r="C987" s="2"/>
      <c r="E987" s="3"/>
      <c r="F987" s="3"/>
      <c r="G987" s="61"/>
      <c r="I987" s="3"/>
      <c r="J987" s="3"/>
      <c r="K987" s="3"/>
      <c r="L987" s="3"/>
      <c r="M987" s="3"/>
    </row>
    <row r="988">
      <c r="C988" s="2"/>
      <c r="E988" s="3"/>
      <c r="F988" s="3"/>
      <c r="G988" s="61"/>
      <c r="I988" s="3"/>
      <c r="J988" s="3"/>
      <c r="K988" s="3"/>
      <c r="L988" s="3"/>
      <c r="M988" s="3"/>
    </row>
    <row r="989">
      <c r="C989" s="2"/>
      <c r="E989" s="3"/>
      <c r="F989" s="3"/>
      <c r="G989" s="61"/>
      <c r="I989" s="3"/>
      <c r="J989" s="3"/>
      <c r="K989" s="3"/>
      <c r="L989" s="3"/>
      <c r="M989" s="3"/>
    </row>
    <row r="990">
      <c r="C990" s="2"/>
      <c r="E990" s="3"/>
      <c r="F990" s="3"/>
      <c r="G990" s="61"/>
      <c r="I990" s="3"/>
      <c r="J990" s="3"/>
      <c r="K990" s="3"/>
      <c r="L990" s="3"/>
      <c r="M990" s="3"/>
    </row>
    <row r="991">
      <c r="C991" s="2"/>
      <c r="E991" s="3"/>
      <c r="F991" s="3"/>
      <c r="G991" s="61"/>
      <c r="I991" s="3"/>
      <c r="J991" s="3"/>
      <c r="K991" s="3"/>
      <c r="L991" s="3"/>
      <c r="M991" s="3"/>
    </row>
    <row r="992">
      <c r="C992" s="2"/>
      <c r="E992" s="3"/>
      <c r="F992" s="3"/>
      <c r="G992" s="61"/>
      <c r="I992" s="3"/>
      <c r="J992" s="3"/>
      <c r="K992" s="3"/>
      <c r="L992" s="3"/>
      <c r="M992" s="3"/>
    </row>
    <row r="993">
      <c r="C993" s="2"/>
      <c r="E993" s="3"/>
      <c r="F993" s="3"/>
      <c r="G993" s="61"/>
      <c r="I993" s="3"/>
      <c r="J993" s="3"/>
      <c r="K993" s="3"/>
      <c r="L993" s="3"/>
      <c r="M993" s="3"/>
    </row>
    <row r="994">
      <c r="C994" s="2"/>
      <c r="E994" s="3"/>
      <c r="F994" s="3"/>
      <c r="G994" s="61"/>
      <c r="I994" s="3"/>
      <c r="J994" s="3"/>
      <c r="K994" s="3"/>
      <c r="L994" s="3"/>
      <c r="M994" s="3"/>
    </row>
    <row r="995">
      <c r="C995" s="2"/>
      <c r="E995" s="3"/>
      <c r="F995" s="3"/>
      <c r="G995" s="61"/>
      <c r="I995" s="3"/>
      <c r="J995" s="3"/>
      <c r="K995" s="3"/>
      <c r="L995" s="3"/>
      <c r="M995" s="3"/>
    </row>
    <row r="996">
      <c r="C996" s="2"/>
      <c r="E996" s="3"/>
      <c r="F996" s="3"/>
      <c r="G996" s="61"/>
      <c r="I996" s="3"/>
      <c r="J996" s="3"/>
      <c r="K996" s="3"/>
      <c r="L996" s="3"/>
      <c r="M996" s="3"/>
    </row>
    <row r="997">
      <c r="C997" s="2"/>
      <c r="E997" s="3"/>
      <c r="F997" s="3"/>
      <c r="G997" s="61"/>
      <c r="I997" s="3"/>
      <c r="J997" s="3"/>
      <c r="K997" s="3"/>
      <c r="L997" s="3"/>
      <c r="M997" s="3"/>
    </row>
    <row r="998">
      <c r="C998" s="2"/>
      <c r="E998" s="3"/>
      <c r="F998" s="3"/>
      <c r="G998" s="61"/>
      <c r="I998" s="3"/>
      <c r="J998" s="3"/>
      <c r="K998" s="3"/>
      <c r="L998" s="3"/>
      <c r="M998" s="3"/>
    </row>
    <row r="999">
      <c r="C999" s="2"/>
      <c r="E999" s="3"/>
      <c r="F999" s="3"/>
      <c r="G999" s="61"/>
      <c r="I999" s="3"/>
      <c r="J999" s="3"/>
      <c r="K999" s="3"/>
      <c r="L999" s="3"/>
      <c r="M999" s="3"/>
    </row>
    <row r="1000">
      <c r="C1000" s="2"/>
      <c r="E1000" s="3"/>
      <c r="F1000" s="3"/>
      <c r="G1000" s="61"/>
      <c r="I1000" s="3"/>
      <c r="J1000" s="3"/>
      <c r="K1000" s="3"/>
      <c r="L1000" s="3"/>
      <c r="M1000" s="3"/>
    </row>
  </sheetData>
  <mergeCells count="1">
    <mergeCell ref="G3:I3"/>
  </mergeCells>
  <conditionalFormatting sqref="A143:C143 E132:F132 E150:F150">
    <cfRule type="cellIs" dxfId="0" priority="1" operator="lessThan">
      <formula>0</formula>
    </cfRule>
  </conditionalFormatting>
  <conditionalFormatting sqref="F19:F23 G20:L23 G24:K24 G25:L31 G32:J35 G36:L78 G79:I79 G120:H120 G121:L124 J120:L120 K79:L79 L32:L35 L125:M125">
    <cfRule type="cellIs" dxfId="1" priority="2" operator="lessThan">
      <formula>0</formula>
    </cfRule>
  </conditionalFormatting>
  <conditionalFormatting sqref="A5:C125 E5:E125 F5:L19 F25:F125 M122">
    <cfRule type="cellIs" dxfId="1" priority="3" operator="lessThan">
      <formula>0</formula>
    </cfRule>
  </conditionalFormatting>
  <conditionalFormatting sqref="G135:G144">
    <cfRule type="cellIs" dxfId="0" priority="4" operator="lessThan">
      <formula>0</formula>
    </cfRule>
  </conditionalFormatting>
  <conditionalFormatting sqref="G80:L119">
    <cfRule type="cellIs" dxfId="1" priority="5" operator="lessThan">
      <formula>0</formula>
    </cfRule>
  </conditionalFormatting>
  <printOptions/>
  <pageMargins bottom="1.0" footer="0.0" header="0.0" left="0.75" right="0.75" top="1.0"/>
  <pageSetup paperSize="9"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7.67"/>
    <col customWidth="1" min="2" max="2" width="10.0"/>
    <col customWidth="1" min="3" max="26" width="8.44"/>
  </cols>
  <sheetData>
    <row r="1" ht="18.0" customHeight="1">
      <c r="A1" s="62" t="str">
        <f>'Overzicht NMV 2025-2026'!B1</f>
        <v>Begroting NMV 2025-2026</v>
      </c>
      <c r="B1" s="63" t="str">
        <f>'Overzicht NMV 2025-2026'!C4</f>
        <v>2025-2026</v>
      </c>
      <c r="C1" s="62"/>
      <c r="D1" s="62"/>
      <c r="E1" s="62"/>
      <c r="F1" s="62"/>
      <c r="G1" s="62"/>
      <c r="H1" s="62"/>
      <c r="I1" s="62"/>
      <c r="J1" s="62"/>
      <c r="K1" s="62"/>
      <c r="L1" s="62"/>
      <c r="M1" s="62"/>
      <c r="N1" s="62"/>
      <c r="O1" s="62"/>
      <c r="P1" s="62"/>
      <c r="Q1" s="62"/>
      <c r="R1" s="62"/>
      <c r="S1" s="62"/>
      <c r="T1" s="62"/>
      <c r="U1" s="62"/>
      <c r="V1" s="62"/>
      <c r="W1" s="62"/>
      <c r="X1" s="62"/>
      <c r="Y1" s="62"/>
      <c r="Z1" s="62"/>
    </row>
    <row r="2" ht="18.0" customHeight="1">
      <c r="A2" s="62"/>
      <c r="B2" s="63"/>
      <c r="C2" s="62"/>
      <c r="D2" s="62"/>
      <c r="E2" s="62"/>
      <c r="F2" s="62"/>
      <c r="G2" s="62"/>
      <c r="H2" s="62"/>
      <c r="I2" s="62"/>
      <c r="J2" s="62"/>
      <c r="K2" s="62"/>
      <c r="L2" s="62"/>
      <c r="M2" s="62"/>
      <c r="N2" s="62"/>
      <c r="O2" s="62"/>
      <c r="P2" s="62"/>
      <c r="Q2" s="62"/>
      <c r="R2" s="62"/>
      <c r="S2" s="62"/>
      <c r="T2" s="62"/>
      <c r="U2" s="62"/>
      <c r="V2" s="62"/>
      <c r="W2" s="62"/>
      <c r="X2" s="62"/>
      <c r="Y2" s="62"/>
      <c r="Z2" s="62"/>
    </row>
    <row r="3" ht="18.0" customHeight="1">
      <c r="A3" s="64" t="str">
        <f>'Overzicht NMV 2025-2026'!B4</f>
        <v>BATEN</v>
      </c>
      <c r="B3" s="65"/>
      <c r="C3" s="62"/>
      <c r="D3" s="62"/>
      <c r="E3" s="62"/>
      <c r="F3" s="62"/>
      <c r="G3" s="62"/>
      <c r="H3" s="62"/>
      <c r="I3" s="62"/>
      <c r="J3" s="62"/>
      <c r="K3" s="62"/>
      <c r="L3" s="62"/>
      <c r="M3" s="62"/>
      <c r="N3" s="62"/>
      <c r="O3" s="62"/>
      <c r="P3" s="62"/>
      <c r="Q3" s="62"/>
      <c r="R3" s="62"/>
      <c r="S3" s="62"/>
      <c r="T3" s="62"/>
      <c r="U3" s="62"/>
      <c r="V3" s="62"/>
      <c r="W3" s="62"/>
      <c r="X3" s="62"/>
      <c r="Y3" s="62"/>
      <c r="Z3" s="62"/>
    </row>
    <row r="4" ht="18.0" customHeight="1">
      <c r="A4" s="66" t="str">
        <f>'Overzicht NMV 2025-2026'!B5</f>
        <v>Contributies</v>
      </c>
      <c r="B4" s="65">
        <f>'Overzicht NMV 2025-2026'!C5</f>
        <v>420771</v>
      </c>
      <c r="C4" s="62"/>
      <c r="D4" s="62"/>
      <c r="E4" s="62"/>
      <c r="F4" s="62"/>
      <c r="G4" s="62"/>
      <c r="H4" s="62"/>
      <c r="I4" s="62"/>
      <c r="J4" s="62"/>
      <c r="K4" s="62"/>
      <c r="L4" s="62"/>
      <c r="M4" s="62"/>
      <c r="N4" s="62"/>
      <c r="O4" s="62"/>
      <c r="P4" s="62"/>
      <c r="Q4" s="62"/>
      <c r="R4" s="62"/>
      <c r="S4" s="62"/>
      <c r="T4" s="62"/>
      <c r="U4" s="62"/>
      <c r="V4" s="62"/>
      <c r="W4" s="62"/>
      <c r="X4" s="62"/>
      <c r="Y4" s="62"/>
      <c r="Z4" s="62"/>
    </row>
    <row r="5" ht="18.0" customHeight="1">
      <c r="A5" s="66" t="str">
        <f>'Overzicht NMV 2025-2026'!B12</f>
        <v>Verkopen en royalties</v>
      </c>
      <c r="B5" s="65">
        <f>'Overzicht NMV 2025-2026'!C12</f>
        <v>6750</v>
      </c>
      <c r="C5" s="62"/>
      <c r="D5" s="62"/>
      <c r="E5" s="62"/>
      <c r="F5" s="62"/>
      <c r="G5" s="62"/>
      <c r="H5" s="62"/>
      <c r="I5" s="62"/>
      <c r="J5" s="62"/>
      <c r="K5" s="62"/>
      <c r="L5" s="62"/>
      <c r="M5" s="62"/>
      <c r="N5" s="62"/>
      <c r="O5" s="62"/>
      <c r="P5" s="62"/>
      <c r="Q5" s="62"/>
      <c r="R5" s="62"/>
      <c r="S5" s="62"/>
      <c r="T5" s="62"/>
      <c r="U5" s="62"/>
      <c r="V5" s="62"/>
      <c r="W5" s="62"/>
      <c r="X5" s="62"/>
      <c r="Y5" s="62"/>
      <c r="Z5" s="62"/>
    </row>
    <row r="6" ht="18.0" customHeight="1">
      <c r="A6" s="67" t="str">
        <f>'Overzicht NMV 2025-2026'!B19</f>
        <v>Conferenties</v>
      </c>
      <c r="B6" s="68">
        <f>'Overzicht NMV 2025-2026'!C19</f>
        <v>28500</v>
      </c>
      <c r="C6" s="62"/>
      <c r="D6" s="62"/>
      <c r="E6" s="62"/>
      <c r="F6" s="62"/>
      <c r="G6" s="62"/>
      <c r="H6" s="62"/>
      <c r="I6" s="62"/>
      <c r="J6" s="62"/>
      <c r="K6" s="62"/>
      <c r="L6" s="62"/>
      <c r="M6" s="62"/>
      <c r="N6" s="62"/>
      <c r="O6" s="62"/>
      <c r="P6" s="62"/>
      <c r="Q6" s="62"/>
      <c r="R6" s="62"/>
      <c r="S6" s="62"/>
      <c r="T6" s="62"/>
      <c r="U6" s="62"/>
      <c r="V6" s="62"/>
      <c r="W6" s="62"/>
      <c r="X6" s="62"/>
      <c r="Y6" s="62"/>
      <c r="Z6" s="62"/>
    </row>
    <row r="7" ht="18.0" customHeight="1">
      <c r="A7" s="66" t="str">
        <f>'Overzicht NMV 2025-2026'!B23</f>
        <v>Cursussen, trainingen en Ontwikkelingen</v>
      </c>
      <c r="B7" s="65">
        <f>'Overzicht NMV 2025-2026'!C23</f>
        <v>13500</v>
      </c>
      <c r="C7" s="62"/>
      <c r="D7" s="62"/>
      <c r="E7" s="62"/>
      <c r="F7" s="62"/>
      <c r="G7" s="62"/>
      <c r="H7" s="62"/>
      <c r="I7" s="62"/>
      <c r="J7" s="62"/>
      <c r="K7" s="62"/>
      <c r="L7" s="62"/>
      <c r="M7" s="62"/>
      <c r="N7" s="62"/>
      <c r="O7" s="62"/>
      <c r="P7" s="62"/>
      <c r="Q7" s="62"/>
      <c r="R7" s="62"/>
      <c r="S7" s="62"/>
      <c r="T7" s="62"/>
      <c r="U7" s="62"/>
      <c r="V7" s="62"/>
      <c r="W7" s="62"/>
      <c r="X7" s="62"/>
      <c r="Y7" s="62"/>
      <c r="Z7" s="62"/>
    </row>
    <row r="8" ht="18.0" customHeight="1">
      <c r="A8" s="66" t="str">
        <f>'Overzicht NMV 2025-2026'!B26</f>
        <v>Financiele en overige baten</v>
      </c>
      <c r="B8" s="65">
        <f>'Overzicht NMV 2025-2026'!C26</f>
        <v>0</v>
      </c>
      <c r="C8" s="62"/>
      <c r="D8" s="62"/>
      <c r="E8" s="62"/>
      <c r="F8" s="62"/>
      <c r="G8" s="62"/>
      <c r="H8" s="62"/>
      <c r="I8" s="62"/>
      <c r="J8" s="62"/>
      <c r="K8" s="62"/>
      <c r="L8" s="62"/>
      <c r="M8" s="62"/>
      <c r="N8" s="62"/>
      <c r="O8" s="62"/>
      <c r="P8" s="62"/>
      <c r="Q8" s="62"/>
      <c r="R8" s="62"/>
      <c r="S8" s="62"/>
      <c r="T8" s="62"/>
      <c r="U8" s="62"/>
      <c r="V8" s="62"/>
      <c r="W8" s="62"/>
      <c r="X8" s="62"/>
      <c r="Y8" s="62"/>
      <c r="Z8" s="62"/>
    </row>
    <row r="9" ht="18.0" customHeight="1">
      <c r="A9" s="69"/>
      <c r="B9" s="65"/>
      <c r="C9" s="62"/>
      <c r="D9" s="62"/>
      <c r="E9" s="62"/>
      <c r="F9" s="62"/>
      <c r="G9" s="62"/>
      <c r="H9" s="62"/>
      <c r="I9" s="62"/>
      <c r="J9" s="62"/>
      <c r="K9" s="62"/>
      <c r="L9" s="62"/>
      <c r="M9" s="62"/>
      <c r="N9" s="62"/>
      <c r="O9" s="62"/>
      <c r="P9" s="62"/>
      <c r="Q9" s="62"/>
      <c r="R9" s="62"/>
      <c r="S9" s="62"/>
      <c r="T9" s="62"/>
      <c r="U9" s="62"/>
      <c r="V9" s="62"/>
      <c r="W9" s="62"/>
      <c r="X9" s="62"/>
      <c r="Y9" s="62"/>
      <c r="Z9" s="62"/>
    </row>
    <row r="10" ht="18.0" customHeight="1">
      <c r="A10" s="64" t="str">
        <f>'Overzicht NMV 2025-2026'!B30</f>
        <v>LASTEN</v>
      </c>
      <c r="B10" s="65"/>
      <c r="C10" s="62"/>
      <c r="D10" s="62"/>
      <c r="E10" s="62"/>
      <c r="F10" s="62"/>
      <c r="G10" s="62"/>
      <c r="H10" s="62"/>
      <c r="I10" s="62"/>
      <c r="J10" s="62"/>
      <c r="K10" s="62"/>
      <c r="L10" s="62"/>
      <c r="M10" s="62"/>
      <c r="N10" s="62"/>
      <c r="O10" s="62"/>
      <c r="P10" s="62"/>
      <c r="Q10" s="62"/>
      <c r="R10" s="62"/>
      <c r="S10" s="62"/>
      <c r="T10" s="62"/>
      <c r="U10" s="62"/>
      <c r="V10" s="62"/>
      <c r="W10" s="62"/>
      <c r="X10" s="62"/>
      <c r="Y10" s="62"/>
      <c r="Z10" s="62"/>
    </row>
    <row r="11" ht="18.0" customHeight="1">
      <c r="A11" s="66" t="str">
        <f>'Overzicht NMV 2025-2026'!B31</f>
        <v>Personeel</v>
      </c>
      <c r="B11" s="65">
        <f>'Overzicht NMV 2025-2026'!C31</f>
        <v>105252</v>
      </c>
      <c r="C11" s="62"/>
      <c r="D11" s="62"/>
      <c r="E11" s="62"/>
      <c r="F11" s="62"/>
      <c r="G11" s="62"/>
      <c r="H11" s="62"/>
      <c r="I11" s="62"/>
      <c r="J11" s="62"/>
      <c r="K11" s="62"/>
      <c r="L11" s="62"/>
      <c r="M11" s="62"/>
      <c r="N11" s="62"/>
      <c r="O11" s="62"/>
      <c r="P11" s="62"/>
      <c r="Q11" s="62"/>
      <c r="R11" s="62"/>
      <c r="S11" s="62"/>
      <c r="T11" s="62"/>
      <c r="U11" s="62"/>
      <c r="V11" s="62"/>
      <c r="W11" s="62"/>
      <c r="X11" s="62"/>
      <c r="Y11" s="62"/>
      <c r="Z11" s="62"/>
    </row>
    <row r="12" ht="18.0" customHeight="1">
      <c r="A12" s="66" t="str">
        <f>'Overzicht NMV 2025-2026'!B43</f>
        <v>Huisvesting</v>
      </c>
      <c r="B12" s="65">
        <f>'Overzicht NMV 2025-2026'!C43</f>
        <v>10050</v>
      </c>
      <c r="C12" s="62"/>
      <c r="D12" s="62"/>
      <c r="E12" s="62"/>
      <c r="F12" s="62"/>
      <c r="G12" s="62"/>
      <c r="H12" s="62"/>
      <c r="I12" s="62"/>
      <c r="J12" s="62"/>
      <c r="K12" s="62"/>
      <c r="L12" s="62"/>
      <c r="M12" s="62"/>
      <c r="N12" s="62"/>
      <c r="O12" s="62"/>
      <c r="P12" s="62"/>
      <c r="Q12" s="62"/>
      <c r="R12" s="62"/>
      <c r="S12" s="62"/>
      <c r="T12" s="62"/>
      <c r="U12" s="62"/>
      <c r="V12" s="62"/>
      <c r="W12" s="62"/>
      <c r="X12" s="62"/>
      <c r="Y12" s="62"/>
      <c r="Z12" s="62"/>
    </row>
    <row r="13" ht="18.0" customHeight="1">
      <c r="A13" s="66" t="str">
        <f>'Overzicht NMV 2025-2026'!B48</f>
        <v>Apparatuur</v>
      </c>
      <c r="B13" s="65">
        <f>'Overzicht NMV 2025-2026'!C48</f>
        <v>0</v>
      </c>
      <c r="C13" s="62"/>
      <c r="D13" s="62"/>
      <c r="E13" s="62"/>
      <c r="F13" s="62"/>
      <c r="G13" s="62"/>
      <c r="H13" s="62"/>
      <c r="I13" s="62"/>
      <c r="J13" s="62"/>
      <c r="K13" s="62"/>
      <c r="L13" s="62"/>
      <c r="M13" s="62"/>
      <c r="N13" s="62"/>
      <c r="O13" s="62"/>
      <c r="P13" s="62"/>
      <c r="Q13" s="62"/>
      <c r="R13" s="62"/>
      <c r="S13" s="62"/>
      <c r="T13" s="62"/>
      <c r="U13" s="62"/>
      <c r="V13" s="62"/>
      <c r="W13" s="62"/>
      <c r="X13" s="62"/>
      <c r="Y13" s="62"/>
      <c r="Z13" s="62"/>
    </row>
    <row r="14" ht="18.0" customHeight="1">
      <c r="A14" s="66" t="str">
        <f>'Overzicht NMV 2025-2026'!B52</f>
        <v>Bestuurskosten</v>
      </c>
      <c r="B14" s="65">
        <f>'Overzicht NMV 2025-2026'!C52</f>
        <v>70525</v>
      </c>
      <c r="C14" s="62"/>
      <c r="D14" s="62"/>
      <c r="E14" s="62"/>
      <c r="F14" s="62"/>
      <c r="G14" s="62"/>
      <c r="H14" s="62"/>
      <c r="I14" s="62"/>
      <c r="J14" s="62"/>
      <c r="K14" s="62"/>
      <c r="L14" s="62"/>
      <c r="M14" s="62"/>
      <c r="N14" s="62"/>
      <c r="O14" s="62"/>
      <c r="P14" s="62"/>
      <c r="Q14" s="62"/>
      <c r="R14" s="62"/>
      <c r="S14" s="62"/>
      <c r="T14" s="62"/>
      <c r="U14" s="62"/>
      <c r="V14" s="62"/>
      <c r="W14" s="62"/>
      <c r="X14" s="62"/>
      <c r="Y14" s="62"/>
      <c r="Z14" s="62"/>
    </row>
    <row r="15" ht="18.0" customHeight="1">
      <c r="A15" s="66" t="str">
        <f>'Overzicht NMV 2025-2026'!B59</f>
        <v>Algemene (bureau)kosten</v>
      </c>
      <c r="B15" s="65">
        <f>'Overzicht NMV 2025-2026'!C59</f>
        <v>29250</v>
      </c>
      <c r="C15" s="62"/>
      <c r="D15" s="62"/>
      <c r="E15" s="62"/>
      <c r="F15" s="62"/>
      <c r="G15" s="62"/>
      <c r="H15" s="62"/>
      <c r="I15" s="62"/>
      <c r="J15" s="62"/>
      <c r="K15" s="62"/>
      <c r="L15" s="62"/>
      <c r="M15" s="62"/>
      <c r="N15" s="62"/>
      <c r="O15" s="62"/>
      <c r="P15" s="62"/>
      <c r="Q15" s="62"/>
      <c r="R15" s="62"/>
      <c r="S15" s="62"/>
      <c r="T15" s="62"/>
      <c r="U15" s="62"/>
      <c r="V15" s="62"/>
      <c r="W15" s="62"/>
      <c r="X15" s="62"/>
      <c r="Y15" s="62"/>
      <c r="Z15" s="62"/>
    </row>
    <row r="16" ht="18.0" customHeight="1">
      <c r="A16" s="66" t="str">
        <f>'Overzicht NMV 2025-2026'!B69</f>
        <v>Conferenties en regio/netwerk bijeenkomsten</v>
      </c>
      <c r="B16" s="65">
        <f>'Overzicht NMV 2025-2026'!C69</f>
        <v>77500</v>
      </c>
      <c r="C16" s="62"/>
      <c r="D16" s="62"/>
      <c r="E16" s="62"/>
      <c r="F16" s="62"/>
      <c r="G16" s="62"/>
      <c r="H16" s="62"/>
      <c r="I16" s="62"/>
      <c r="J16" s="62"/>
      <c r="K16" s="62"/>
      <c r="L16" s="62"/>
      <c r="M16" s="62"/>
      <c r="N16" s="62"/>
      <c r="O16" s="62"/>
      <c r="P16" s="62"/>
      <c r="Q16" s="62"/>
      <c r="R16" s="62"/>
      <c r="S16" s="62"/>
      <c r="T16" s="62"/>
      <c r="U16" s="62"/>
      <c r="V16" s="62"/>
      <c r="W16" s="62"/>
      <c r="X16" s="62"/>
      <c r="Y16" s="62"/>
      <c r="Z16" s="62"/>
    </row>
    <row r="17" ht="18.0" customHeight="1">
      <c r="A17" s="66" t="str">
        <f>'Overzicht NMV 2025-2026'!B75</f>
        <v>Cursussen, trainingen en Ontwikkelingen</v>
      </c>
      <c r="B17" s="65">
        <f>'Overzicht NMV 2025-2026'!C75</f>
        <v>122439</v>
      </c>
      <c r="C17" s="62"/>
      <c r="D17" s="62"/>
      <c r="E17" s="62"/>
      <c r="F17" s="62"/>
      <c r="G17" s="62"/>
      <c r="H17" s="62"/>
      <c r="I17" s="62"/>
      <c r="J17" s="62"/>
      <c r="K17" s="62"/>
      <c r="L17" s="62"/>
      <c r="M17" s="62"/>
      <c r="N17" s="62"/>
      <c r="O17" s="62"/>
      <c r="P17" s="62"/>
      <c r="Q17" s="62"/>
      <c r="R17" s="62"/>
      <c r="S17" s="62"/>
      <c r="T17" s="62"/>
      <c r="U17" s="62"/>
      <c r="V17" s="62"/>
      <c r="W17" s="62"/>
      <c r="X17" s="62"/>
      <c r="Y17" s="62"/>
      <c r="Z17" s="62"/>
    </row>
    <row r="18" ht="18.0" customHeight="1">
      <c r="A18" s="66" t="str">
        <f>'Overzicht NMV 2025-2026'!B87</f>
        <v>Kwaliteitsbewaking</v>
      </c>
      <c r="B18" s="65">
        <f>'Overzicht NMV 2025-2026'!C87</f>
        <v>181680</v>
      </c>
      <c r="C18" s="62"/>
      <c r="D18" s="62"/>
      <c r="E18" s="62"/>
      <c r="F18" s="62"/>
      <c r="G18" s="62"/>
      <c r="H18" s="62"/>
      <c r="I18" s="62"/>
      <c r="J18" s="62"/>
      <c r="K18" s="62"/>
      <c r="L18" s="62"/>
      <c r="M18" s="62"/>
      <c r="N18" s="62"/>
      <c r="O18" s="62"/>
      <c r="P18" s="62"/>
      <c r="Q18" s="62"/>
      <c r="R18" s="62"/>
      <c r="S18" s="62"/>
      <c r="T18" s="62"/>
      <c r="U18" s="62"/>
      <c r="V18" s="62"/>
      <c r="W18" s="62"/>
      <c r="X18" s="62"/>
      <c r="Y18" s="62"/>
      <c r="Z18" s="62"/>
    </row>
    <row r="19" ht="18.0" customHeight="1">
      <c r="A19" s="66" t="str">
        <f>'Overzicht NMV 2025-2026'!B92</f>
        <v>Regievoering Montessori Ontwikkelingen (voorheen MOC)</v>
      </c>
      <c r="B19" s="65">
        <f>'Overzicht NMV 2025-2026'!C92</f>
        <v>18000</v>
      </c>
      <c r="C19" s="62"/>
      <c r="D19" s="62"/>
      <c r="E19" s="62"/>
      <c r="F19" s="62"/>
      <c r="G19" s="62"/>
      <c r="H19" s="62"/>
      <c r="I19" s="62"/>
      <c r="J19" s="62"/>
      <c r="K19" s="62"/>
      <c r="L19" s="62"/>
      <c r="M19" s="62"/>
      <c r="N19" s="62"/>
      <c r="O19" s="62"/>
      <c r="P19" s="62"/>
      <c r="Q19" s="62"/>
      <c r="R19" s="62"/>
      <c r="S19" s="62"/>
      <c r="T19" s="62"/>
      <c r="U19" s="62"/>
      <c r="V19" s="62"/>
      <c r="W19" s="62"/>
      <c r="X19" s="62"/>
      <c r="Y19" s="62"/>
      <c r="Z19" s="62"/>
    </row>
    <row r="20" ht="18.0" customHeight="1">
      <c r="A20" s="66" t="str">
        <f>'Overzicht NMV 2025-2026'!B95</f>
        <v>Verkoop en ontwikkeling</v>
      </c>
      <c r="B20" s="65">
        <f>'Overzicht NMV 2025-2026'!C95</f>
        <v>62550</v>
      </c>
      <c r="C20" s="62"/>
      <c r="D20" s="62"/>
      <c r="E20" s="62"/>
      <c r="F20" s="62"/>
      <c r="G20" s="62"/>
      <c r="H20" s="62"/>
      <c r="I20" s="62"/>
      <c r="J20" s="62"/>
      <c r="K20" s="62"/>
      <c r="L20" s="62"/>
      <c r="M20" s="62"/>
      <c r="N20" s="62"/>
      <c r="O20" s="62"/>
      <c r="P20" s="62"/>
      <c r="Q20" s="62"/>
      <c r="R20" s="62"/>
      <c r="S20" s="62"/>
      <c r="T20" s="62"/>
      <c r="U20" s="62"/>
      <c r="V20" s="62"/>
      <c r="W20" s="62"/>
      <c r="X20" s="62"/>
      <c r="Y20" s="62"/>
      <c r="Z20" s="62"/>
    </row>
    <row r="21" ht="18.0" customHeight="1">
      <c r="A21" s="66" t="str">
        <f>'Overzicht NMV 2025-2026'!B101</f>
        <v>PR/Communicatie</v>
      </c>
      <c r="B21" s="65">
        <f>'Overzicht NMV 2025-2026'!C101</f>
        <v>59133.33333</v>
      </c>
      <c r="C21" s="62"/>
      <c r="D21" s="62"/>
      <c r="E21" s="62"/>
      <c r="F21" s="62"/>
      <c r="G21" s="62"/>
      <c r="H21" s="62"/>
      <c r="I21" s="62"/>
      <c r="J21" s="62"/>
      <c r="K21" s="62"/>
      <c r="L21" s="62"/>
      <c r="M21" s="62"/>
      <c r="N21" s="62"/>
      <c r="O21" s="62"/>
      <c r="P21" s="62"/>
      <c r="Q21" s="62"/>
      <c r="R21" s="62"/>
      <c r="S21" s="62"/>
      <c r="T21" s="62"/>
      <c r="U21" s="62"/>
      <c r="V21" s="62"/>
      <c r="W21" s="62"/>
      <c r="X21" s="62"/>
      <c r="Y21" s="62"/>
      <c r="Z21" s="62"/>
    </row>
    <row r="22" ht="18.0" customHeight="1">
      <c r="A22" s="66" t="str">
        <f>'Overzicht NMV 2025-2026'!B116</f>
        <v>Overige kosten algemeen</v>
      </c>
      <c r="B22" s="65">
        <f>'Overzicht NMV 2025-2026'!C116</f>
        <v>14350</v>
      </c>
      <c r="C22" s="62"/>
      <c r="D22" s="62"/>
      <c r="E22" s="62"/>
      <c r="F22" s="62"/>
      <c r="G22" s="62"/>
      <c r="H22" s="62"/>
      <c r="I22" s="62"/>
      <c r="J22" s="62"/>
      <c r="K22" s="62"/>
      <c r="L22" s="62"/>
      <c r="M22" s="62"/>
      <c r="N22" s="62"/>
      <c r="O22" s="62"/>
      <c r="P22" s="62"/>
      <c r="Q22" s="62"/>
      <c r="R22" s="62"/>
      <c r="S22" s="62"/>
      <c r="T22" s="62"/>
      <c r="U22" s="62"/>
      <c r="V22" s="62"/>
      <c r="W22" s="62"/>
      <c r="X22" s="62"/>
      <c r="Y22" s="62"/>
      <c r="Z22" s="62"/>
    </row>
    <row r="23" ht="18.0" customHeight="1">
      <c r="A23" s="62"/>
      <c r="B23" s="63"/>
      <c r="C23" s="62"/>
      <c r="D23" s="62"/>
      <c r="E23" s="62"/>
      <c r="F23" s="62"/>
      <c r="G23" s="62"/>
      <c r="H23" s="62"/>
      <c r="I23" s="62"/>
      <c r="J23" s="62"/>
      <c r="K23" s="62"/>
      <c r="L23" s="62"/>
      <c r="M23" s="62"/>
      <c r="N23" s="62"/>
      <c r="O23" s="62"/>
      <c r="P23" s="62"/>
      <c r="Q23" s="62"/>
      <c r="R23" s="62"/>
      <c r="S23" s="62"/>
      <c r="T23" s="62"/>
      <c r="U23" s="62"/>
      <c r="V23" s="62"/>
      <c r="W23" s="62"/>
      <c r="X23" s="62"/>
      <c r="Y23" s="62"/>
      <c r="Z23" s="62"/>
    </row>
    <row r="24" ht="18.0" customHeight="1">
      <c r="A24" s="70" t="str">
        <f>A3</f>
        <v>BATEN</v>
      </c>
      <c r="B24" s="71">
        <f>SUM(B4:B8)</f>
        <v>469521</v>
      </c>
      <c r="C24" s="62"/>
      <c r="D24" s="62"/>
      <c r="E24" s="62"/>
      <c r="F24" s="62"/>
      <c r="G24" s="62"/>
      <c r="H24" s="62"/>
      <c r="I24" s="62"/>
      <c r="J24" s="62"/>
      <c r="K24" s="62"/>
      <c r="L24" s="62"/>
      <c r="M24" s="62"/>
      <c r="N24" s="62"/>
      <c r="O24" s="62"/>
      <c r="P24" s="62"/>
      <c r="Q24" s="62"/>
      <c r="R24" s="62"/>
      <c r="S24" s="62"/>
      <c r="T24" s="62"/>
      <c r="U24" s="62"/>
      <c r="V24" s="62"/>
      <c r="W24" s="62"/>
      <c r="X24" s="62"/>
      <c r="Y24" s="62"/>
      <c r="Z24" s="62"/>
    </row>
    <row r="25" ht="18.0" customHeight="1">
      <c r="A25" s="70" t="str">
        <f>A10</f>
        <v>LASTEN</v>
      </c>
      <c r="B25" s="71">
        <f>SUM(B11:B22)</f>
        <v>750729.3333</v>
      </c>
      <c r="C25" s="62"/>
      <c r="D25" s="62"/>
      <c r="E25" s="62"/>
      <c r="F25" s="62"/>
      <c r="G25" s="62"/>
      <c r="H25" s="62"/>
      <c r="I25" s="62"/>
      <c r="J25" s="62"/>
      <c r="K25" s="62"/>
      <c r="L25" s="62"/>
      <c r="M25" s="62"/>
      <c r="N25" s="62"/>
      <c r="O25" s="62"/>
      <c r="P25" s="62"/>
      <c r="Q25" s="62"/>
      <c r="R25" s="62"/>
      <c r="S25" s="62"/>
      <c r="T25" s="62"/>
      <c r="U25" s="62"/>
      <c r="V25" s="62"/>
      <c r="W25" s="62"/>
      <c r="X25" s="62"/>
      <c r="Y25" s="62"/>
      <c r="Z25" s="62"/>
    </row>
    <row r="26" ht="18.0" customHeight="1">
      <c r="A26" s="64" t="s">
        <v>117</v>
      </c>
      <c r="B26" s="72">
        <f>B24-B25</f>
        <v>-281208.3333</v>
      </c>
      <c r="C26" s="62"/>
      <c r="D26" s="62"/>
      <c r="E26" s="62"/>
      <c r="F26" s="62"/>
      <c r="G26" s="62"/>
      <c r="H26" s="62"/>
      <c r="I26" s="62"/>
      <c r="J26" s="62"/>
      <c r="K26" s="62"/>
      <c r="L26" s="62"/>
      <c r="M26" s="62"/>
      <c r="N26" s="62"/>
      <c r="O26" s="62"/>
      <c r="P26" s="62"/>
      <c r="Q26" s="62"/>
      <c r="R26" s="62"/>
      <c r="S26" s="62"/>
      <c r="T26" s="62"/>
      <c r="U26" s="62"/>
      <c r="V26" s="62"/>
      <c r="W26" s="62"/>
      <c r="X26" s="62"/>
      <c r="Y26" s="62"/>
      <c r="Z26" s="62"/>
    </row>
    <row r="27" ht="18.0"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ht="18.0" customHeight="1">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row>
    <row r="29" ht="18.0"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ht="18.0" customHeight="1">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row>
    <row r="31" ht="18.0" customHeight="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row>
    <row r="32" ht="18.0" customHeight="1">
      <c r="A32" s="62"/>
      <c r="B32" s="63"/>
      <c r="C32" s="62"/>
      <c r="D32" s="62"/>
      <c r="E32" s="62"/>
      <c r="F32" s="62"/>
      <c r="G32" s="62"/>
      <c r="H32" s="62"/>
      <c r="I32" s="62"/>
      <c r="J32" s="62"/>
      <c r="K32" s="62"/>
      <c r="L32" s="62"/>
      <c r="M32" s="62"/>
      <c r="N32" s="62"/>
      <c r="O32" s="62"/>
      <c r="P32" s="62"/>
      <c r="Q32" s="62"/>
      <c r="R32" s="62"/>
      <c r="S32" s="62"/>
      <c r="T32" s="62"/>
      <c r="U32" s="62"/>
      <c r="V32" s="62"/>
      <c r="W32" s="62"/>
      <c r="X32" s="62"/>
      <c r="Y32" s="62"/>
      <c r="Z32" s="62"/>
    </row>
    <row r="33" ht="18.0" customHeight="1">
      <c r="A33" s="62"/>
      <c r="B33" s="63"/>
      <c r="C33" s="62"/>
      <c r="D33" s="62"/>
      <c r="E33" s="62"/>
      <c r="F33" s="62"/>
      <c r="G33" s="62"/>
      <c r="H33" s="62"/>
      <c r="I33" s="62"/>
      <c r="J33" s="62"/>
      <c r="K33" s="62"/>
      <c r="L33" s="62"/>
      <c r="M33" s="62"/>
      <c r="N33" s="62"/>
      <c r="O33" s="62"/>
      <c r="P33" s="62"/>
      <c r="Q33" s="62"/>
      <c r="R33" s="62"/>
      <c r="S33" s="62"/>
      <c r="T33" s="62"/>
      <c r="U33" s="62"/>
      <c r="V33" s="62"/>
      <c r="W33" s="62"/>
      <c r="X33" s="62"/>
      <c r="Y33" s="62"/>
      <c r="Z33" s="62"/>
    </row>
    <row r="34" ht="18.0" customHeight="1">
      <c r="A34" s="62"/>
      <c r="B34" s="63"/>
      <c r="C34" s="62"/>
      <c r="D34" s="62"/>
      <c r="E34" s="62"/>
      <c r="F34" s="62"/>
      <c r="G34" s="62"/>
      <c r="H34" s="62"/>
      <c r="I34" s="62"/>
      <c r="J34" s="62"/>
      <c r="K34" s="62"/>
      <c r="L34" s="62"/>
      <c r="M34" s="62"/>
      <c r="N34" s="62"/>
      <c r="O34" s="62"/>
      <c r="P34" s="62"/>
      <c r="Q34" s="62"/>
      <c r="R34" s="62"/>
      <c r="S34" s="62"/>
      <c r="T34" s="62"/>
      <c r="U34" s="62"/>
      <c r="V34" s="62"/>
      <c r="W34" s="62"/>
      <c r="X34" s="62"/>
      <c r="Y34" s="62"/>
      <c r="Z34" s="62"/>
    </row>
    <row r="35" ht="18.0" customHeight="1">
      <c r="A35" s="62"/>
      <c r="B35" s="63"/>
      <c r="C35" s="62"/>
      <c r="D35" s="62"/>
      <c r="E35" s="62"/>
      <c r="F35" s="62"/>
      <c r="G35" s="62"/>
      <c r="H35" s="62"/>
      <c r="I35" s="62"/>
      <c r="J35" s="62"/>
      <c r="K35" s="62"/>
      <c r="L35" s="62"/>
      <c r="M35" s="62"/>
      <c r="N35" s="62"/>
      <c r="O35" s="62"/>
      <c r="P35" s="62"/>
      <c r="Q35" s="62"/>
      <c r="R35" s="62"/>
      <c r="S35" s="62"/>
      <c r="T35" s="62"/>
      <c r="U35" s="62"/>
      <c r="V35" s="62"/>
      <c r="W35" s="62"/>
      <c r="X35" s="62"/>
      <c r="Y35" s="62"/>
      <c r="Z35" s="62"/>
    </row>
    <row r="36" ht="18.0" customHeight="1">
      <c r="A36" s="62"/>
      <c r="B36" s="63"/>
      <c r="C36" s="62"/>
      <c r="D36" s="62"/>
      <c r="E36" s="62"/>
      <c r="F36" s="62"/>
      <c r="G36" s="62"/>
      <c r="H36" s="62"/>
      <c r="I36" s="62"/>
      <c r="J36" s="62"/>
      <c r="K36" s="62"/>
      <c r="L36" s="62"/>
      <c r="M36" s="62"/>
      <c r="N36" s="62"/>
      <c r="O36" s="62"/>
      <c r="P36" s="62"/>
      <c r="Q36" s="62"/>
      <c r="R36" s="62"/>
      <c r="S36" s="62"/>
      <c r="T36" s="62"/>
      <c r="U36" s="62"/>
      <c r="V36" s="62"/>
      <c r="W36" s="62"/>
      <c r="X36" s="62"/>
      <c r="Y36" s="62"/>
      <c r="Z36" s="62"/>
    </row>
    <row r="37" ht="18.0" customHeight="1">
      <c r="A37" s="62"/>
      <c r="B37" s="63"/>
      <c r="C37" s="62"/>
      <c r="D37" s="62"/>
      <c r="E37" s="62"/>
      <c r="F37" s="62"/>
      <c r="G37" s="62"/>
      <c r="H37" s="62"/>
      <c r="I37" s="62"/>
      <c r="J37" s="62"/>
      <c r="K37" s="62"/>
      <c r="L37" s="62"/>
      <c r="M37" s="62"/>
      <c r="N37" s="62"/>
      <c r="O37" s="62"/>
      <c r="P37" s="62"/>
      <c r="Q37" s="62"/>
      <c r="R37" s="62"/>
      <c r="S37" s="62"/>
      <c r="T37" s="62"/>
      <c r="U37" s="62"/>
      <c r="V37" s="62"/>
      <c r="W37" s="62"/>
      <c r="X37" s="62"/>
      <c r="Y37" s="62"/>
      <c r="Z37" s="62"/>
    </row>
    <row r="38" ht="18.0" customHeight="1">
      <c r="A38" s="62"/>
      <c r="B38" s="63"/>
      <c r="C38" s="62"/>
      <c r="D38" s="62"/>
      <c r="E38" s="62"/>
      <c r="F38" s="62"/>
      <c r="G38" s="62"/>
      <c r="H38" s="62"/>
      <c r="I38" s="62"/>
      <c r="J38" s="62"/>
      <c r="K38" s="62"/>
      <c r="L38" s="62"/>
      <c r="M38" s="62"/>
      <c r="N38" s="62"/>
      <c r="O38" s="62"/>
      <c r="P38" s="62"/>
      <c r="Q38" s="62"/>
      <c r="R38" s="62"/>
      <c r="S38" s="62"/>
      <c r="T38" s="62"/>
      <c r="U38" s="62"/>
      <c r="V38" s="62"/>
      <c r="W38" s="62"/>
      <c r="X38" s="62"/>
      <c r="Y38" s="62"/>
      <c r="Z38" s="62"/>
    </row>
    <row r="39" ht="18.0" customHeight="1">
      <c r="A39" s="62"/>
      <c r="B39" s="63"/>
      <c r="C39" s="62"/>
      <c r="D39" s="62"/>
      <c r="E39" s="62"/>
      <c r="F39" s="62"/>
      <c r="G39" s="62"/>
      <c r="H39" s="62"/>
      <c r="I39" s="62"/>
      <c r="J39" s="62"/>
      <c r="K39" s="62"/>
      <c r="L39" s="62"/>
      <c r="M39" s="62"/>
      <c r="N39" s="62"/>
      <c r="O39" s="62"/>
      <c r="P39" s="62"/>
      <c r="Q39" s="62"/>
      <c r="R39" s="62"/>
      <c r="S39" s="62"/>
      <c r="T39" s="62"/>
      <c r="U39" s="62"/>
      <c r="V39" s="62"/>
      <c r="W39" s="62"/>
      <c r="X39" s="62"/>
      <c r="Y39" s="62"/>
      <c r="Z39" s="62"/>
    </row>
    <row r="40" ht="18.0" customHeight="1">
      <c r="A40" s="62"/>
      <c r="B40" s="63"/>
      <c r="C40" s="62"/>
      <c r="D40" s="62"/>
      <c r="E40" s="62"/>
      <c r="F40" s="62"/>
      <c r="G40" s="62"/>
      <c r="H40" s="62"/>
      <c r="I40" s="62"/>
      <c r="J40" s="62"/>
      <c r="K40" s="62"/>
      <c r="L40" s="62"/>
      <c r="M40" s="62"/>
      <c r="N40" s="62"/>
      <c r="O40" s="62"/>
      <c r="P40" s="62"/>
      <c r="Q40" s="62"/>
      <c r="R40" s="62"/>
      <c r="S40" s="62"/>
      <c r="T40" s="62"/>
      <c r="U40" s="62"/>
      <c r="V40" s="62"/>
      <c r="W40" s="62"/>
      <c r="X40" s="62"/>
      <c r="Y40" s="62"/>
      <c r="Z40" s="62"/>
    </row>
    <row r="41" ht="18.0" customHeight="1">
      <c r="A41" s="62"/>
      <c r="B41" s="63"/>
      <c r="C41" s="62"/>
      <c r="D41" s="62"/>
      <c r="E41" s="62"/>
      <c r="F41" s="62"/>
      <c r="G41" s="62"/>
      <c r="H41" s="62"/>
      <c r="I41" s="62"/>
      <c r="J41" s="62"/>
      <c r="K41" s="62"/>
      <c r="L41" s="62"/>
      <c r="M41" s="62"/>
      <c r="N41" s="62"/>
      <c r="O41" s="62"/>
      <c r="P41" s="62"/>
      <c r="Q41" s="62"/>
      <c r="R41" s="62"/>
      <c r="S41" s="62"/>
      <c r="T41" s="62"/>
      <c r="U41" s="62"/>
      <c r="V41" s="62"/>
      <c r="W41" s="62"/>
      <c r="X41" s="62"/>
      <c r="Y41" s="62"/>
      <c r="Z41" s="62"/>
    </row>
    <row r="42" ht="18.0" customHeight="1">
      <c r="A42" s="62"/>
      <c r="B42" s="63"/>
      <c r="C42" s="62"/>
      <c r="D42" s="62"/>
      <c r="E42" s="62"/>
      <c r="F42" s="62"/>
      <c r="G42" s="62"/>
      <c r="H42" s="62"/>
      <c r="I42" s="62"/>
      <c r="J42" s="62"/>
      <c r="K42" s="62"/>
      <c r="L42" s="62"/>
      <c r="M42" s="62"/>
      <c r="N42" s="62"/>
      <c r="O42" s="62"/>
      <c r="P42" s="62"/>
      <c r="Q42" s="62"/>
      <c r="R42" s="62"/>
      <c r="S42" s="62"/>
      <c r="T42" s="62"/>
      <c r="U42" s="62"/>
      <c r="V42" s="62"/>
      <c r="W42" s="62"/>
      <c r="X42" s="62"/>
      <c r="Y42" s="62"/>
      <c r="Z42" s="62"/>
    </row>
    <row r="43" ht="18.0" customHeight="1">
      <c r="A43" s="62"/>
      <c r="B43" s="63"/>
      <c r="C43" s="62"/>
      <c r="D43" s="62"/>
      <c r="E43" s="62"/>
      <c r="F43" s="62"/>
      <c r="G43" s="62"/>
      <c r="H43" s="62"/>
      <c r="I43" s="62"/>
      <c r="J43" s="62"/>
      <c r="K43" s="62"/>
      <c r="L43" s="62"/>
      <c r="M43" s="62"/>
      <c r="N43" s="62"/>
      <c r="O43" s="62"/>
      <c r="P43" s="62"/>
      <c r="Q43" s="62"/>
      <c r="R43" s="62"/>
      <c r="S43" s="62"/>
      <c r="T43" s="62"/>
      <c r="U43" s="62"/>
      <c r="V43" s="62"/>
      <c r="W43" s="62"/>
      <c r="X43" s="62"/>
      <c r="Y43" s="62"/>
      <c r="Z43" s="62"/>
    </row>
    <row r="44" ht="18.0" customHeight="1">
      <c r="A44" s="62"/>
      <c r="B44" s="63"/>
      <c r="C44" s="62"/>
      <c r="D44" s="62"/>
      <c r="E44" s="62"/>
      <c r="F44" s="62"/>
      <c r="G44" s="62"/>
      <c r="H44" s="62"/>
      <c r="I44" s="62"/>
      <c r="J44" s="62"/>
      <c r="K44" s="62"/>
      <c r="L44" s="62"/>
      <c r="M44" s="62"/>
      <c r="N44" s="62"/>
      <c r="O44" s="62"/>
      <c r="P44" s="62"/>
      <c r="Q44" s="62"/>
      <c r="R44" s="62"/>
      <c r="S44" s="62"/>
      <c r="T44" s="62"/>
      <c r="U44" s="62"/>
      <c r="V44" s="62"/>
      <c r="W44" s="62"/>
      <c r="X44" s="62"/>
      <c r="Y44" s="62"/>
      <c r="Z44" s="62"/>
    </row>
    <row r="45" ht="18.0" customHeight="1">
      <c r="A45" s="62"/>
      <c r="B45" s="63"/>
      <c r="C45" s="62"/>
      <c r="D45" s="62"/>
      <c r="E45" s="62"/>
      <c r="F45" s="62"/>
      <c r="G45" s="62"/>
      <c r="H45" s="62"/>
      <c r="I45" s="62"/>
      <c r="J45" s="62"/>
      <c r="K45" s="62"/>
      <c r="L45" s="62"/>
      <c r="M45" s="62"/>
      <c r="N45" s="62"/>
      <c r="O45" s="62"/>
      <c r="P45" s="62"/>
      <c r="Q45" s="62"/>
      <c r="R45" s="62"/>
      <c r="S45" s="62"/>
      <c r="T45" s="62"/>
      <c r="U45" s="62"/>
      <c r="V45" s="62"/>
      <c r="W45" s="62"/>
      <c r="X45" s="62"/>
      <c r="Y45" s="62"/>
      <c r="Z45" s="62"/>
    </row>
    <row r="46" ht="18.0" customHeight="1">
      <c r="A46" s="62"/>
      <c r="B46" s="63"/>
      <c r="C46" s="62"/>
      <c r="D46" s="62"/>
      <c r="E46" s="62"/>
      <c r="F46" s="62"/>
      <c r="G46" s="62"/>
      <c r="H46" s="62"/>
      <c r="I46" s="62"/>
      <c r="J46" s="62"/>
      <c r="K46" s="62"/>
      <c r="L46" s="62"/>
      <c r="M46" s="62"/>
      <c r="N46" s="62"/>
      <c r="O46" s="62"/>
      <c r="P46" s="62"/>
      <c r="Q46" s="62"/>
      <c r="R46" s="62"/>
      <c r="S46" s="62"/>
      <c r="T46" s="62"/>
      <c r="U46" s="62"/>
      <c r="V46" s="62"/>
      <c r="W46" s="62"/>
      <c r="X46" s="62"/>
      <c r="Y46" s="62"/>
      <c r="Z46" s="62"/>
    </row>
    <row r="47" ht="18.0" customHeight="1">
      <c r="A47" s="62"/>
      <c r="B47" s="63"/>
      <c r="C47" s="62"/>
      <c r="D47" s="62"/>
      <c r="E47" s="62"/>
      <c r="F47" s="62"/>
      <c r="G47" s="62"/>
      <c r="H47" s="62"/>
      <c r="I47" s="62"/>
      <c r="J47" s="62"/>
      <c r="K47" s="62"/>
      <c r="L47" s="62"/>
      <c r="M47" s="62"/>
      <c r="N47" s="62"/>
      <c r="O47" s="62"/>
      <c r="P47" s="62"/>
      <c r="Q47" s="62"/>
      <c r="R47" s="62"/>
      <c r="S47" s="62"/>
      <c r="T47" s="62"/>
      <c r="U47" s="62"/>
      <c r="V47" s="62"/>
      <c r="W47" s="62"/>
      <c r="X47" s="62"/>
      <c r="Y47" s="62"/>
      <c r="Z47" s="62"/>
    </row>
    <row r="48" ht="18.0" customHeight="1">
      <c r="A48" s="62"/>
      <c r="B48" s="63"/>
      <c r="C48" s="62"/>
      <c r="D48" s="62"/>
      <c r="E48" s="62"/>
      <c r="F48" s="62"/>
      <c r="G48" s="62"/>
      <c r="H48" s="62"/>
      <c r="I48" s="62"/>
      <c r="J48" s="62"/>
      <c r="K48" s="62"/>
      <c r="L48" s="62"/>
      <c r="M48" s="62"/>
      <c r="N48" s="62"/>
      <c r="O48" s="62"/>
      <c r="P48" s="62"/>
      <c r="Q48" s="62"/>
      <c r="R48" s="62"/>
      <c r="S48" s="62"/>
      <c r="T48" s="62"/>
      <c r="U48" s="62"/>
      <c r="V48" s="62"/>
      <c r="W48" s="62"/>
      <c r="X48" s="62"/>
      <c r="Y48" s="62"/>
      <c r="Z48" s="62"/>
    </row>
    <row r="49" ht="18.0" customHeight="1">
      <c r="A49" s="62"/>
      <c r="B49" s="63"/>
      <c r="C49" s="62"/>
      <c r="D49" s="62"/>
      <c r="E49" s="62"/>
      <c r="F49" s="62"/>
      <c r="G49" s="62"/>
      <c r="H49" s="62"/>
      <c r="I49" s="62"/>
      <c r="J49" s="62"/>
      <c r="K49" s="62"/>
      <c r="L49" s="62"/>
      <c r="M49" s="62"/>
      <c r="N49" s="62"/>
      <c r="O49" s="62"/>
      <c r="P49" s="62"/>
      <c r="Q49" s="62"/>
      <c r="R49" s="62"/>
      <c r="S49" s="62"/>
      <c r="T49" s="62"/>
      <c r="U49" s="62"/>
      <c r="V49" s="62"/>
      <c r="W49" s="62"/>
      <c r="X49" s="62"/>
      <c r="Y49" s="62"/>
      <c r="Z49" s="62"/>
    </row>
    <row r="50" ht="18.0" customHeight="1">
      <c r="A50" s="62"/>
      <c r="B50" s="63"/>
      <c r="C50" s="62"/>
      <c r="D50" s="62"/>
      <c r="E50" s="62"/>
      <c r="F50" s="62"/>
      <c r="G50" s="62"/>
      <c r="H50" s="62"/>
      <c r="I50" s="62"/>
      <c r="J50" s="62"/>
      <c r="K50" s="62"/>
      <c r="L50" s="62"/>
      <c r="M50" s="62"/>
      <c r="N50" s="62"/>
      <c r="O50" s="62"/>
      <c r="P50" s="62"/>
      <c r="Q50" s="62"/>
      <c r="R50" s="62"/>
      <c r="S50" s="62"/>
      <c r="T50" s="62"/>
      <c r="U50" s="62"/>
      <c r="V50" s="62"/>
      <c r="W50" s="62"/>
      <c r="X50" s="62"/>
      <c r="Y50" s="62"/>
      <c r="Z50" s="62"/>
    </row>
    <row r="51" ht="18.0" customHeight="1">
      <c r="A51" s="62"/>
      <c r="B51" s="63"/>
      <c r="C51" s="62"/>
      <c r="D51" s="62"/>
      <c r="E51" s="62"/>
      <c r="F51" s="62"/>
      <c r="G51" s="62"/>
      <c r="H51" s="62"/>
      <c r="I51" s="62"/>
      <c r="J51" s="62"/>
      <c r="K51" s="62"/>
      <c r="L51" s="62"/>
      <c r="M51" s="62"/>
      <c r="N51" s="62"/>
      <c r="O51" s="62"/>
      <c r="P51" s="62"/>
      <c r="Q51" s="62"/>
      <c r="R51" s="62"/>
      <c r="S51" s="62"/>
      <c r="T51" s="62"/>
      <c r="U51" s="62"/>
      <c r="V51" s="62"/>
      <c r="W51" s="62"/>
      <c r="X51" s="62"/>
      <c r="Y51" s="62"/>
      <c r="Z51" s="62"/>
    </row>
    <row r="52" ht="18.0" customHeight="1">
      <c r="A52" s="62"/>
      <c r="B52" s="63"/>
      <c r="C52" s="62"/>
      <c r="D52" s="62"/>
      <c r="E52" s="62"/>
      <c r="F52" s="62"/>
      <c r="G52" s="62"/>
      <c r="H52" s="62"/>
      <c r="I52" s="62"/>
      <c r="J52" s="62"/>
      <c r="K52" s="62"/>
      <c r="L52" s="62"/>
      <c r="M52" s="62"/>
      <c r="N52" s="62"/>
      <c r="O52" s="62"/>
      <c r="P52" s="62"/>
      <c r="Q52" s="62"/>
      <c r="R52" s="62"/>
      <c r="S52" s="62"/>
      <c r="T52" s="62"/>
      <c r="U52" s="62"/>
      <c r="V52" s="62"/>
      <c r="W52" s="62"/>
      <c r="X52" s="62"/>
      <c r="Y52" s="62"/>
      <c r="Z52" s="62"/>
    </row>
    <row r="53" ht="18.0" customHeight="1">
      <c r="A53" s="62"/>
      <c r="B53" s="63"/>
      <c r="C53" s="62"/>
      <c r="D53" s="62"/>
      <c r="E53" s="62"/>
      <c r="F53" s="62"/>
      <c r="G53" s="62"/>
      <c r="H53" s="62"/>
      <c r="I53" s="62"/>
      <c r="J53" s="62"/>
      <c r="K53" s="62"/>
      <c r="L53" s="62"/>
      <c r="M53" s="62"/>
      <c r="N53" s="62"/>
      <c r="O53" s="62"/>
      <c r="P53" s="62"/>
      <c r="Q53" s="62"/>
      <c r="R53" s="62"/>
      <c r="S53" s="62"/>
      <c r="T53" s="62"/>
      <c r="U53" s="62"/>
      <c r="V53" s="62"/>
      <c r="W53" s="62"/>
      <c r="X53" s="62"/>
      <c r="Y53" s="62"/>
      <c r="Z53" s="62"/>
    </row>
    <row r="54" ht="18.0" customHeight="1">
      <c r="A54" s="62"/>
      <c r="B54" s="63"/>
      <c r="C54" s="62"/>
      <c r="D54" s="62"/>
      <c r="E54" s="62"/>
      <c r="F54" s="62"/>
      <c r="G54" s="62"/>
      <c r="H54" s="62"/>
      <c r="I54" s="62"/>
      <c r="J54" s="62"/>
      <c r="K54" s="62"/>
      <c r="L54" s="62"/>
      <c r="M54" s="62"/>
      <c r="N54" s="62"/>
      <c r="O54" s="62"/>
      <c r="P54" s="62"/>
      <c r="Q54" s="62"/>
      <c r="R54" s="62"/>
      <c r="S54" s="62"/>
      <c r="T54" s="62"/>
      <c r="U54" s="62"/>
      <c r="V54" s="62"/>
      <c r="W54" s="62"/>
      <c r="X54" s="62"/>
      <c r="Y54" s="62"/>
      <c r="Z54" s="62"/>
    </row>
    <row r="55" ht="18.0" customHeight="1">
      <c r="A55" s="62"/>
      <c r="B55" s="63"/>
      <c r="C55" s="62"/>
      <c r="D55" s="62"/>
      <c r="E55" s="62"/>
      <c r="F55" s="62"/>
      <c r="G55" s="62"/>
      <c r="H55" s="62"/>
      <c r="I55" s="62"/>
      <c r="J55" s="62"/>
      <c r="K55" s="62"/>
      <c r="L55" s="62"/>
      <c r="M55" s="62"/>
      <c r="N55" s="62"/>
      <c r="O55" s="62"/>
      <c r="P55" s="62"/>
      <c r="Q55" s="62"/>
      <c r="R55" s="62"/>
      <c r="S55" s="62"/>
      <c r="T55" s="62"/>
      <c r="U55" s="62"/>
      <c r="V55" s="62"/>
      <c r="W55" s="62"/>
      <c r="X55" s="62"/>
      <c r="Y55" s="62"/>
      <c r="Z55" s="62"/>
    </row>
    <row r="56" ht="18.0" customHeight="1">
      <c r="A56" s="62"/>
      <c r="B56" s="63"/>
      <c r="C56" s="62"/>
      <c r="D56" s="62"/>
      <c r="E56" s="62"/>
      <c r="F56" s="62"/>
      <c r="G56" s="62"/>
      <c r="H56" s="62"/>
      <c r="I56" s="62"/>
      <c r="J56" s="62"/>
      <c r="K56" s="62"/>
      <c r="L56" s="62"/>
      <c r="M56" s="62"/>
      <c r="N56" s="62"/>
      <c r="O56" s="62"/>
      <c r="P56" s="62"/>
      <c r="Q56" s="62"/>
      <c r="R56" s="62"/>
      <c r="S56" s="62"/>
      <c r="T56" s="62"/>
      <c r="U56" s="62"/>
      <c r="V56" s="62"/>
      <c r="W56" s="62"/>
      <c r="X56" s="62"/>
      <c r="Y56" s="62"/>
      <c r="Z56" s="62"/>
    </row>
    <row r="57" ht="18.0" customHeight="1">
      <c r="A57" s="62"/>
      <c r="B57" s="63"/>
      <c r="C57" s="62"/>
      <c r="D57" s="62"/>
      <c r="E57" s="62"/>
      <c r="F57" s="62"/>
      <c r="G57" s="62"/>
      <c r="H57" s="62"/>
      <c r="I57" s="62"/>
      <c r="J57" s="62"/>
      <c r="K57" s="62"/>
      <c r="L57" s="62"/>
      <c r="M57" s="62"/>
      <c r="N57" s="62"/>
      <c r="O57" s="62"/>
      <c r="P57" s="62"/>
      <c r="Q57" s="62"/>
      <c r="R57" s="62"/>
      <c r="S57" s="62"/>
      <c r="T57" s="62"/>
      <c r="U57" s="62"/>
      <c r="V57" s="62"/>
      <c r="W57" s="62"/>
      <c r="X57" s="62"/>
      <c r="Y57" s="62"/>
      <c r="Z57" s="62"/>
    </row>
    <row r="58" ht="18.0" customHeight="1">
      <c r="A58" s="62"/>
      <c r="B58" s="63"/>
      <c r="C58" s="62"/>
      <c r="D58" s="62"/>
      <c r="E58" s="62"/>
      <c r="F58" s="62"/>
      <c r="G58" s="62"/>
      <c r="H58" s="62"/>
      <c r="I58" s="62"/>
      <c r="J58" s="62"/>
      <c r="K58" s="62"/>
      <c r="L58" s="62"/>
      <c r="M58" s="62"/>
      <c r="N58" s="62"/>
      <c r="O58" s="62"/>
      <c r="P58" s="62"/>
      <c r="Q58" s="62"/>
      <c r="R58" s="62"/>
      <c r="S58" s="62"/>
      <c r="T58" s="62"/>
      <c r="U58" s="62"/>
      <c r="V58" s="62"/>
      <c r="W58" s="62"/>
      <c r="X58" s="62"/>
      <c r="Y58" s="62"/>
      <c r="Z58" s="62"/>
    </row>
    <row r="59" ht="18.0" customHeight="1">
      <c r="A59" s="62"/>
      <c r="B59" s="63"/>
      <c r="C59" s="62"/>
      <c r="D59" s="62"/>
      <c r="E59" s="62"/>
      <c r="F59" s="62"/>
      <c r="G59" s="62"/>
      <c r="H59" s="62"/>
      <c r="I59" s="62"/>
      <c r="J59" s="62"/>
      <c r="K59" s="62"/>
      <c r="L59" s="62"/>
      <c r="M59" s="62"/>
      <c r="N59" s="62"/>
      <c r="O59" s="62"/>
      <c r="P59" s="62"/>
      <c r="Q59" s="62"/>
      <c r="R59" s="62"/>
      <c r="S59" s="62"/>
      <c r="T59" s="62"/>
      <c r="U59" s="62"/>
      <c r="V59" s="62"/>
      <c r="W59" s="62"/>
      <c r="X59" s="62"/>
      <c r="Y59" s="62"/>
      <c r="Z59" s="62"/>
    </row>
    <row r="60" ht="18.0" customHeight="1">
      <c r="A60" s="62"/>
      <c r="B60" s="63"/>
      <c r="C60" s="62"/>
      <c r="D60" s="62"/>
      <c r="E60" s="62"/>
      <c r="F60" s="62"/>
      <c r="G60" s="62"/>
      <c r="H60" s="62"/>
      <c r="I60" s="62"/>
      <c r="J60" s="62"/>
      <c r="K60" s="62"/>
      <c r="L60" s="62"/>
      <c r="M60" s="62"/>
      <c r="N60" s="62"/>
      <c r="O60" s="62"/>
      <c r="P60" s="62"/>
      <c r="Q60" s="62"/>
      <c r="R60" s="62"/>
      <c r="S60" s="62"/>
      <c r="T60" s="62"/>
      <c r="U60" s="62"/>
      <c r="V60" s="62"/>
      <c r="W60" s="62"/>
      <c r="X60" s="62"/>
      <c r="Y60" s="62"/>
      <c r="Z60" s="62"/>
    </row>
    <row r="61" ht="18.0" customHeight="1">
      <c r="A61" s="62"/>
      <c r="B61" s="63"/>
      <c r="C61" s="62"/>
      <c r="D61" s="62"/>
      <c r="E61" s="62"/>
      <c r="F61" s="62"/>
      <c r="G61" s="62"/>
      <c r="H61" s="62"/>
      <c r="I61" s="62"/>
      <c r="J61" s="62"/>
      <c r="K61" s="62"/>
      <c r="L61" s="62"/>
      <c r="M61" s="62"/>
      <c r="N61" s="62"/>
      <c r="O61" s="62"/>
      <c r="P61" s="62"/>
      <c r="Q61" s="62"/>
      <c r="R61" s="62"/>
      <c r="S61" s="62"/>
      <c r="T61" s="62"/>
      <c r="U61" s="62"/>
      <c r="V61" s="62"/>
      <c r="W61" s="62"/>
      <c r="X61" s="62"/>
      <c r="Y61" s="62"/>
      <c r="Z61" s="62"/>
    </row>
    <row r="62" ht="18.0" customHeight="1">
      <c r="A62" s="62"/>
      <c r="B62" s="63"/>
      <c r="C62" s="62"/>
      <c r="D62" s="62"/>
      <c r="E62" s="62"/>
      <c r="F62" s="62"/>
      <c r="G62" s="62"/>
      <c r="H62" s="62"/>
      <c r="I62" s="62"/>
      <c r="J62" s="62"/>
      <c r="K62" s="62"/>
      <c r="L62" s="62"/>
      <c r="M62" s="62"/>
      <c r="N62" s="62"/>
      <c r="O62" s="62"/>
      <c r="P62" s="62"/>
      <c r="Q62" s="62"/>
      <c r="R62" s="62"/>
      <c r="S62" s="62"/>
      <c r="T62" s="62"/>
      <c r="U62" s="62"/>
      <c r="V62" s="62"/>
      <c r="W62" s="62"/>
      <c r="X62" s="62"/>
      <c r="Y62" s="62"/>
      <c r="Z62" s="62"/>
    </row>
    <row r="63" ht="18.0" customHeight="1">
      <c r="A63" s="62"/>
      <c r="B63" s="63"/>
      <c r="C63" s="62"/>
      <c r="D63" s="62"/>
      <c r="E63" s="62"/>
      <c r="F63" s="62"/>
      <c r="G63" s="62"/>
      <c r="H63" s="62"/>
      <c r="I63" s="62"/>
      <c r="J63" s="62"/>
      <c r="K63" s="62"/>
      <c r="L63" s="62"/>
      <c r="M63" s="62"/>
      <c r="N63" s="62"/>
      <c r="O63" s="62"/>
      <c r="P63" s="62"/>
      <c r="Q63" s="62"/>
      <c r="R63" s="62"/>
      <c r="S63" s="62"/>
      <c r="T63" s="62"/>
      <c r="U63" s="62"/>
      <c r="V63" s="62"/>
      <c r="W63" s="62"/>
      <c r="X63" s="62"/>
      <c r="Y63" s="62"/>
      <c r="Z63" s="62"/>
    </row>
    <row r="64" ht="18.0" customHeight="1">
      <c r="A64" s="62"/>
      <c r="B64" s="63"/>
      <c r="C64" s="62"/>
      <c r="D64" s="62"/>
      <c r="E64" s="62"/>
      <c r="F64" s="62"/>
      <c r="G64" s="62"/>
      <c r="H64" s="62"/>
      <c r="I64" s="62"/>
      <c r="J64" s="62"/>
      <c r="K64" s="62"/>
      <c r="L64" s="62"/>
      <c r="M64" s="62"/>
      <c r="N64" s="62"/>
      <c r="O64" s="62"/>
      <c r="P64" s="62"/>
      <c r="Q64" s="62"/>
      <c r="R64" s="62"/>
      <c r="S64" s="62"/>
      <c r="T64" s="62"/>
      <c r="U64" s="62"/>
      <c r="V64" s="62"/>
      <c r="W64" s="62"/>
      <c r="X64" s="62"/>
      <c r="Y64" s="62"/>
      <c r="Z64" s="62"/>
    </row>
    <row r="65" ht="18.0" customHeight="1">
      <c r="A65" s="62"/>
      <c r="B65" s="63"/>
      <c r="C65" s="62"/>
      <c r="D65" s="62"/>
      <c r="E65" s="62"/>
      <c r="F65" s="62"/>
      <c r="G65" s="62"/>
      <c r="H65" s="62"/>
      <c r="I65" s="62"/>
      <c r="J65" s="62"/>
      <c r="K65" s="62"/>
      <c r="L65" s="62"/>
      <c r="M65" s="62"/>
      <c r="N65" s="62"/>
      <c r="O65" s="62"/>
      <c r="P65" s="62"/>
      <c r="Q65" s="62"/>
      <c r="R65" s="62"/>
      <c r="S65" s="62"/>
      <c r="T65" s="62"/>
      <c r="U65" s="62"/>
      <c r="V65" s="62"/>
      <c r="W65" s="62"/>
      <c r="X65" s="62"/>
      <c r="Y65" s="62"/>
      <c r="Z65" s="62"/>
    </row>
    <row r="66" ht="18.0" customHeight="1">
      <c r="A66" s="62"/>
      <c r="B66" s="63"/>
      <c r="C66" s="62"/>
      <c r="D66" s="62"/>
      <c r="E66" s="62"/>
      <c r="F66" s="62"/>
      <c r="G66" s="62"/>
      <c r="H66" s="62"/>
      <c r="I66" s="62"/>
      <c r="J66" s="62"/>
      <c r="K66" s="62"/>
      <c r="L66" s="62"/>
      <c r="M66" s="62"/>
      <c r="N66" s="62"/>
      <c r="O66" s="62"/>
      <c r="P66" s="62"/>
      <c r="Q66" s="62"/>
      <c r="R66" s="62"/>
      <c r="S66" s="62"/>
      <c r="T66" s="62"/>
      <c r="U66" s="62"/>
      <c r="V66" s="62"/>
      <c r="W66" s="62"/>
      <c r="X66" s="62"/>
      <c r="Y66" s="62"/>
      <c r="Z66" s="62"/>
    </row>
    <row r="67" ht="18.0" customHeight="1">
      <c r="A67" s="62"/>
      <c r="B67" s="63"/>
      <c r="C67" s="62"/>
      <c r="D67" s="62"/>
      <c r="E67" s="62"/>
      <c r="F67" s="62"/>
      <c r="G67" s="62"/>
      <c r="H67" s="62"/>
      <c r="I67" s="62"/>
      <c r="J67" s="62"/>
      <c r="K67" s="62"/>
      <c r="L67" s="62"/>
      <c r="M67" s="62"/>
      <c r="N67" s="62"/>
      <c r="O67" s="62"/>
      <c r="P67" s="62"/>
      <c r="Q67" s="62"/>
      <c r="R67" s="62"/>
      <c r="S67" s="62"/>
      <c r="T67" s="62"/>
      <c r="U67" s="62"/>
      <c r="V67" s="62"/>
      <c r="W67" s="62"/>
      <c r="X67" s="62"/>
      <c r="Y67" s="62"/>
      <c r="Z67" s="62"/>
    </row>
    <row r="68" ht="18.0" customHeight="1">
      <c r="A68" s="62"/>
      <c r="B68" s="63"/>
      <c r="C68" s="62"/>
      <c r="D68" s="62"/>
      <c r="E68" s="62"/>
      <c r="F68" s="62"/>
      <c r="G68" s="62"/>
      <c r="H68" s="62"/>
      <c r="I68" s="62"/>
      <c r="J68" s="62"/>
      <c r="K68" s="62"/>
      <c r="L68" s="62"/>
      <c r="M68" s="62"/>
      <c r="N68" s="62"/>
      <c r="O68" s="62"/>
      <c r="P68" s="62"/>
      <c r="Q68" s="62"/>
      <c r="R68" s="62"/>
      <c r="S68" s="62"/>
      <c r="T68" s="62"/>
      <c r="U68" s="62"/>
      <c r="V68" s="62"/>
      <c r="W68" s="62"/>
      <c r="X68" s="62"/>
      <c r="Y68" s="62"/>
      <c r="Z68" s="62"/>
    </row>
    <row r="69" ht="18.0" customHeight="1">
      <c r="A69" s="62"/>
      <c r="B69" s="63"/>
      <c r="C69" s="62"/>
      <c r="D69" s="62"/>
      <c r="E69" s="62"/>
      <c r="F69" s="62"/>
      <c r="G69" s="62"/>
      <c r="H69" s="62"/>
      <c r="I69" s="62"/>
      <c r="J69" s="62"/>
      <c r="K69" s="62"/>
      <c r="L69" s="62"/>
      <c r="M69" s="62"/>
      <c r="N69" s="62"/>
      <c r="O69" s="62"/>
      <c r="P69" s="62"/>
      <c r="Q69" s="62"/>
      <c r="R69" s="62"/>
      <c r="S69" s="62"/>
      <c r="T69" s="62"/>
      <c r="U69" s="62"/>
      <c r="V69" s="62"/>
      <c r="W69" s="62"/>
      <c r="X69" s="62"/>
      <c r="Y69" s="62"/>
      <c r="Z69" s="62"/>
    </row>
    <row r="70" ht="18.0" customHeight="1">
      <c r="A70" s="62"/>
      <c r="B70" s="63"/>
      <c r="C70" s="62"/>
      <c r="D70" s="62"/>
      <c r="E70" s="62"/>
      <c r="F70" s="62"/>
      <c r="G70" s="62"/>
      <c r="H70" s="62"/>
      <c r="I70" s="62"/>
      <c r="J70" s="62"/>
      <c r="K70" s="62"/>
      <c r="L70" s="62"/>
      <c r="M70" s="62"/>
      <c r="N70" s="62"/>
      <c r="O70" s="62"/>
      <c r="P70" s="62"/>
      <c r="Q70" s="62"/>
      <c r="R70" s="62"/>
      <c r="S70" s="62"/>
      <c r="T70" s="62"/>
      <c r="U70" s="62"/>
      <c r="V70" s="62"/>
      <c r="W70" s="62"/>
      <c r="X70" s="62"/>
      <c r="Y70" s="62"/>
      <c r="Z70" s="62"/>
    </row>
    <row r="71" ht="18.0" customHeight="1">
      <c r="A71" s="62"/>
      <c r="B71" s="63"/>
      <c r="C71" s="62"/>
      <c r="D71" s="62"/>
      <c r="E71" s="62"/>
      <c r="F71" s="62"/>
      <c r="G71" s="62"/>
      <c r="H71" s="62"/>
      <c r="I71" s="62"/>
      <c r="J71" s="62"/>
      <c r="K71" s="62"/>
      <c r="L71" s="62"/>
      <c r="M71" s="62"/>
      <c r="N71" s="62"/>
      <c r="O71" s="62"/>
      <c r="P71" s="62"/>
      <c r="Q71" s="62"/>
      <c r="R71" s="62"/>
      <c r="S71" s="62"/>
      <c r="T71" s="62"/>
      <c r="U71" s="62"/>
      <c r="V71" s="62"/>
      <c r="W71" s="62"/>
      <c r="X71" s="62"/>
      <c r="Y71" s="62"/>
      <c r="Z71" s="62"/>
    </row>
    <row r="72" ht="18.0" customHeight="1">
      <c r="A72" s="62"/>
      <c r="B72" s="63"/>
      <c r="C72" s="62"/>
      <c r="D72" s="62"/>
      <c r="E72" s="62"/>
      <c r="F72" s="62"/>
      <c r="G72" s="62"/>
      <c r="H72" s="62"/>
      <c r="I72" s="62"/>
      <c r="J72" s="62"/>
      <c r="K72" s="62"/>
      <c r="L72" s="62"/>
      <c r="M72" s="62"/>
      <c r="N72" s="62"/>
      <c r="O72" s="62"/>
      <c r="P72" s="62"/>
      <c r="Q72" s="62"/>
      <c r="R72" s="62"/>
      <c r="S72" s="62"/>
      <c r="T72" s="62"/>
      <c r="U72" s="62"/>
      <c r="V72" s="62"/>
      <c r="W72" s="62"/>
      <c r="X72" s="62"/>
      <c r="Y72" s="62"/>
      <c r="Z72" s="62"/>
    </row>
    <row r="73" ht="18.0" customHeight="1">
      <c r="A73" s="62"/>
      <c r="B73" s="63"/>
      <c r="C73" s="62"/>
      <c r="D73" s="62"/>
      <c r="E73" s="62"/>
      <c r="F73" s="62"/>
      <c r="G73" s="62"/>
      <c r="H73" s="62"/>
      <c r="I73" s="62"/>
      <c r="J73" s="62"/>
      <c r="K73" s="62"/>
      <c r="L73" s="62"/>
      <c r="M73" s="62"/>
      <c r="N73" s="62"/>
      <c r="O73" s="62"/>
      <c r="P73" s="62"/>
      <c r="Q73" s="62"/>
      <c r="R73" s="62"/>
      <c r="S73" s="62"/>
      <c r="T73" s="62"/>
      <c r="U73" s="62"/>
      <c r="V73" s="62"/>
      <c r="W73" s="62"/>
      <c r="X73" s="62"/>
      <c r="Y73" s="62"/>
      <c r="Z73" s="62"/>
    </row>
    <row r="74" ht="18.0" customHeight="1">
      <c r="A74" s="62"/>
      <c r="B74" s="63"/>
      <c r="C74" s="62"/>
      <c r="D74" s="62"/>
      <c r="E74" s="62"/>
      <c r="F74" s="62"/>
      <c r="G74" s="62"/>
      <c r="H74" s="62"/>
      <c r="I74" s="62"/>
      <c r="J74" s="62"/>
      <c r="K74" s="62"/>
      <c r="L74" s="62"/>
      <c r="M74" s="62"/>
      <c r="N74" s="62"/>
      <c r="O74" s="62"/>
      <c r="P74" s="62"/>
      <c r="Q74" s="62"/>
      <c r="R74" s="62"/>
      <c r="S74" s="62"/>
      <c r="T74" s="62"/>
      <c r="U74" s="62"/>
      <c r="V74" s="62"/>
      <c r="W74" s="62"/>
      <c r="X74" s="62"/>
      <c r="Y74" s="62"/>
      <c r="Z74" s="62"/>
    </row>
    <row r="75" ht="18.0" customHeight="1">
      <c r="A75" s="62"/>
      <c r="B75" s="63"/>
      <c r="C75" s="62"/>
      <c r="D75" s="62"/>
      <c r="E75" s="62"/>
      <c r="F75" s="62"/>
      <c r="G75" s="62"/>
      <c r="H75" s="62"/>
      <c r="I75" s="62"/>
      <c r="J75" s="62"/>
      <c r="K75" s="62"/>
      <c r="L75" s="62"/>
      <c r="M75" s="62"/>
      <c r="N75" s="62"/>
      <c r="O75" s="62"/>
      <c r="P75" s="62"/>
      <c r="Q75" s="62"/>
      <c r="R75" s="62"/>
      <c r="S75" s="62"/>
      <c r="T75" s="62"/>
      <c r="U75" s="62"/>
      <c r="V75" s="62"/>
      <c r="W75" s="62"/>
      <c r="X75" s="62"/>
      <c r="Y75" s="62"/>
      <c r="Z75" s="62"/>
    </row>
    <row r="76" ht="18.0" customHeight="1">
      <c r="A76" s="62"/>
      <c r="B76" s="63"/>
      <c r="C76" s="62"/>
      <c r="D76" s="62"/>
      <c r="E76" s="62"/>
      <c r="F76" s="62"/>
      <c r="G76" s="62"/>
      <c r="H76" s="62"/>
      <c r="I76" s="62"/>
      <c r="J76" s="62"/>
      <c r="K76" s="62"/>
      <c r="L76" s="62"/>
      <c r="M76" s="62"/>
      <c r="N76" s="62"/>
      <c r="O76" s="62"/>
      <c r="P76" s="62"/>
      <c r="Q76" s="62"/>
      <c r="R76" s="62"/>
      <c r="S76" s="62"/>
      <c r="T76" s="62"/>
      <c r="U76" s="62"/>
      <c r="V76" s="62"/>
      <c r="W76" s="62"/>
      <c r="X76" s="62"/>
      <c r="Y76" s="62"/>
      <c r="Z76" s="62"/>
    </row>
    <row r="77" ht="18.0" customHeight="1">
      <c r="A77" s="62"/>
      <c r="B77" s="63"/>
      <c r="C77" s="62"/>
      <c r="D77" s="62"/>
      <c r="E77" s="62"/>
      <c r="F77" s="62"/>
      <c r="G77" s="62"/>
      <c r="H77" s="62"/>
      <c r="I77" s="62"/>
      <c r="J77" s="62"/>
      <c r="K77" s="62"/>
      <c r="L77" s="62"/>
      <c r="M77" s="62"/>
      <c r="N77" s="62"/>
      <c r="O77" s="62"/>
      <c r="P77" s="62"/>
      <c r="Q77" s="62"/>
      <c r="R77" s="62"/>
      <c r="S77" s="62"/>
      <c r="T77" s="62"/>
      <c r="U77" s="62"/>
      <c r="V77" s="62"/>
      <c r="W77" s="62"/>
      <c r="X77" s="62"/>
      <c r="Y77" s="62"/>
      <c r="Z77" s="62"/>
    </row>
    <row r="78" ht="18.0" customHeight="1">
      <c r="A78" s="62"/>
      <c r="B78" s="63"/>
      <c r="C78" s="62"/>
      <c r="D78" s="62"/>
      <c r="E78" s="62"/>
      <c r="F78" s="62"/>
      <c r="G78" s="62"/>
      <c r="H78" s="62"/>
      <c r="I78" s="62"/>
      <c r="J78" s="62"/>
      <c r="K78" s="62"/>
      <c r="L78" s="62"/>
      <c r="M78" s="62"/>
      <c r="N78" s="62"/>
      <c r="O78" s="62"/>
      <c r="P78" s="62"/>
      <c r="Q78" s="62"/>
      <c r="R78" s="62"/>
      <c r="S78" s="62"/>
      <c r="T78" s="62"/>
      <c r="U78" s="62"/>
      <c r="V78" s="62"/>
      <c r="W78" s="62"/>
      <c r="X78" s="62"/>
      <c r="Y78" s="62"/>
      <c r="Z78" s="62"/>
    </row>
    <row r="79" ht="18.0" customHeight="1">
      <c r="A79" s="62"/>
      <c r="B79" s="63"/>
      <c r="C79" s="62"/>
      <c r="D79" s="62"/>
      <c r="E79" s="62"/>
      <c r="F79" s="62"/>
      <c r="G79" s="62"/>
      <c r="H79" s="62"/>
      <c r="I79" s="62"/>
      <c r="J79" s="62"/>
      <c r="K79" s="62"/>
      <c r="L79" s="62"/>
      <c r="M79" s="62"/>
      <c r="N79" s="62"/>
      <c r="O79" s="62"/>
      <c r="P79" s="62"/>
      <c r="Q79" s="62"/>
      <c r="R79" s="62"/>
      <c r="S79" s="62"/>
      <c r="T79" s="62"/>
      <c r="U79" s="62"/>
      <c r="V79" s="62"/>
      <c r="W79" s="62"/>
      <c r="X79" s="62"/>
      <c r="Y79" s="62"/>
      <c r="Z79" s="62"/>
    </row>
    <row r="80" ht="18.0" customHeight="1">
      <c r="A80" s="62"/>
      <c r="B80" s="63"/>
      <c r="C80" s="62"/>
      <c r="D80" s="62"/>
      <c r="E80" s="62"/>
      <c r="F80" s="62"/>
      <c r="G80" s="62"/>
      <c r="H80" s="62"/>
      <c r="I80" s="62"/>
      <c r="J80" s="62"/>
      <c r="K80" s="62"/>
      <c r="L80" s="62"/>
      <c r="M80" s="62"/>
      <c r="N80" s="62"/>
      <c r="O80" s="62"/>
      <c r="P80" s="62"/>
      <c r="Q80" s="62"/>
      <c r="R80" s="62"/>
      <c r="S80" s="62"/>
      <c r="T80" s="62"/>
      <c r="U80" s="62"/>
      <c r="V80" s="62"/>
      <c r="W80" s="62"/>
      <c r="X80" s="62"/>
      <c r="Y80" s="62"/>
      <c r="Z80" s="62"/>
    </row>
    <row r="81" ht="18.0" customHeight="1">
      <c r="A81" s="62"/>
      <c r="B81" s="63"/>
      <c r="C81" s="62"/>
      <c r="D81" s="62"/>
      <c r="E81" s="62"/>
      <c r="F81" s="62"/>
      <c r="G81" s="62"/>
      <c r="H81" s="62"/>
      <c r="I81" s="62"/>
      <c r="J81" s="62"/>
      <c r="K81" s="62"/>
      <c r="L81" s="62"/>
      <c r="M81" s="62"/>
      <c r="N81" s="62"/>
      <c r="O81" s="62"/>
      <c r="P81" s="62"/>
      <c r="Q81" s="62"/>
      <c r="R81" s="62"/>
      <c r="S81" s="62"/>
      <c r="T81" s="62"/>
      <c r="U81" s="62"/>
      <c r="V81" s="62"/>
      <c r="W81" s="62"/>
      <c r="X81" s="62"/>
      <c r="Y81" s="62"/>
      <c r="Z81" s="62"/>
    </row>
    <row r="82" ht="18.0" customHeight="1">
      <c r="A82" s="62"/>
      <c r="B82" s="63"/>
      <c r="C82" s="62"/>
      <c r="D82" s="62"/>
      <c r="E82" s="62"/>
      <c r="F82" s="62"/>
      <c r="G82" s="62"/>
      <c r="H82" s="62"/>
      <c r="I82" s="62"/>
      <c r="J82" s="62"/>
      <c r="K82" s="62"/>
      <c r="L82" s="62"/>
      <c r="M82" s="62"/>
      <c r="N82" s="62"/>
      <c r="O82" s="62"/>
      <c r="P82" s="62"/>
      <c r="Q82" s="62"/>
      <c r="R82" s="62"/>
      <c r="S82" s="62"/>
      <c r="T82" s="62"/>
      <c r="U82" s="62"/>
      <c r="V82" s="62"/>
      <c r="W82" s="62"/>
      <c r="X82" s="62"/>
      <c r="Y82" s="62"/>
      <c r="Z82" s="62"/>
    </row>
    <row r="83" ht="18.0" customHeight="1">
      <c r="A83" s="62"/>
      <c r="B83" s="63"/>
      <c r="C83" s="62"/>
      <c r="D83" s="62"/>
      <c r="E83" s="62"/>
      <c r="F83" s="62"/>
      <c r="G83" s="62"/>
      <c r="H83" s="62"/>
      <c r="I83" s="62"/>
      <c r="J83" s="62"/>
      <c r="K83" s="62"/>
      <c r="L83" s="62"/>
      <c r="M83" s="62"/>
      <c r="N83" s="62"/>
      <c r="O83" s="62"/>
      <c r="P83" s="62"/>
      <c r="Q83" s="62"/>
      <c r="R83" s="62"/>
      <c r="S83" s="62"/>
      <c r="T83" s="62"/>
      <c r="U83" s="62"/>
      <c r="V83" s="62"/>
      <c r="W83" s="62"/>
      <c r="X83" s="62"/>
      <c r="Y83" s="62"/>
      <c r="Z83" s="62"/>
    </row>
    <row r="84" ht="18.0" customHeight="1">
      <c r="A84" s="62"/>
      <c r="B84" s="63"/>
      <c r="C84" s="62"/>
      <c r="D84" s="62"/>
      <c r="E84" s="62"/>
      <c r="F84" s="62"/>
      <c r="G84" s="62"/>
      <c r="H84" s="62"/>
      <c r="I84" s="62"/>
      <c r="J84" s="62"/>
      <c r="K84" s="62"/>
      <c r="L84" s="62"/>
      <c r="M84" s="62"/>
      <c r="N84" s="62"/>
      <c r="O84" s="62"/>
      <c r="P84" s="62"/>
      <c r="Q84" s="62"/>
      <c r="R84" s="62"/>
      <c r="S84" s="62"/>
      <c r="T84" s="62"/>
      <c r="U84" s="62"/>
      <c r="V84" s="62"/>
      <c r="W84" s="62"/>
      <c r="X84" s="62"/>
      <c r="Y84" s="62"/>
      <c r="Z84" s="62"/>
    </row>
    <row r="85" ht="18.0" customHeight="1">
      <c r="A85" s="62"/>
      <c r="B85" s="63"/>
      <c r="C85" s="62"/>
      <c r="D85" s="62"/>
      <c r="E85" s="62"/>
      <c r="F85" s="62"/>
      <c r="G85" s="62"/>
      <c r="H85" s="62"/>
      <c r="I85" s="62"/>
      <c r="J85" s="62"/>
      <c r="K85" s="62"/>
      <c r="L85" s="62"/>
      <c r="M85" s="62"/>
      <c r="N85" s="62"/>
      <c r="O85" s="62"/>
      <c r="P85" s="62"/>
      <c r="Q85" s="62"/>
      <c r="R85" s="62"/>
      <c r="S85" s="62"/>
      <c r="T85" s="62"/>
      <c r="U85" s="62"/>
      <c r="V85" s="62"/>
      <c r="W85" s="62"/>
      <c r="X85" s="62"/>
      <c r="Y85" s="62"/>
      <c r="Z85" s="62"/>
    </row>
    <row r="86" ht="18.0" customHeight="1">
      <c r="A86" s="62"/>
      <c r="B86" s="63"/>
      <c r="C86" s="62"/>
      <c r="D86" s="62"/>
      <c r="E86" s="62"/>
      <c r="F86" s="62"/>
      <c r="G86" s="62"/>
      <c r="H86" s="62"/>
      <c r="I86" s="62"/>
      <c r="J86" s="62"/>
      <c r="K86" s="62"/>
      <c r="L86" s="62"/>
      <c r="M86" s="62"/>
      <c r="N86" s="62"/>
      <c r="O86" s="62"/>
      <c r="P86" s="62"/>
      <c r="Q86" s="62"/>
      <c r="R86" s="62"/>
      <c r="S86" s="62"/>
      <c r="T86" s="62"/>
      <c r="U86" s="62"/>
      <c r="V86" s="62"/>
      <c r="W86" s="62"/>
      <c r="X86" s="62"/>
      <c r="Y86" s="62"/>
      <c r="Z86" s="62"/>
    </row>
    <row r="87" ht="18.0" customHeight="1">
      <c r="A87" s="62"/>
      <c r="B87" s="63"/>
      <c r="C87" s="62"/>
      <c r="D87" s="62"/>
      <c r="E87" s="62"/>
      <c r="F87" s="62"/>
      <c r="G87" s="62"/>
      <c r="H87" s="62"/>
      <c r="I87" s="62"/>
      <c r="J87" s="62"/>
      <c r="K87" s="62"/>
      <c r="L87" s="62"/>
      <c r="M87" s="62"/>
      <c r="N87" s="62"/>
      <c r="O87" s="62"/>
      <c r="P87" s="62"/>
      <c r="Q87" s="62"/>
      <c r="R87" s="62"/>
      <c r="S87" s="62"/>
      <c r="T87" s="62"/>
      <c r="U87" s="62"/>
      <c r="V87" s="62"/>
      <c r="W87" s="62"/>
      <c r="X87" s="62"/>
      <c r="Y87" s="62"/>
      <c r="Z87" s="62"/>
    </row>
    <row r="88" ht="18.0" customHeight="1">
      <c r="A88" s="62"/>
      <c r="B88" s="63"/>
      <c r="C88" s="62"/>
      <c r="D88" s="62"/>
      <c r="E88" s="62"/>
      <c r="F88" s="62"/>
      <c r="G88" s="62"/>
      <c r="H88" s="62"/>
      <c r="I88" s="62"/>
      <c r="J88" s="62"/>
      <c r="K88" s="62"/>
      <c r="L88" s="62"/>
      <c r="M88" s="62"/>
      <c r="N88" s="62"/>
      <c r="O88" s="62"/>
      <c r="P88" s="62"/>
      <c r="Q88" s="62"/>
      <c r="R88" s="62"/>
      <c r="S88" s="62"/>
      <c r="T88" s="62"/>
      <c r="U88" s="62"/>
      <c r="V88" s="62"/>
      <c r="W88" s="62"/>
      <c r="X88" s="62"/>
      <c r="Y88" s="62"/>
      <c r="Z88" s="62"/>
    </row>
    <row r="89" ht="18.0" customHeight="1">
      <c r="A89" s="62"/>
      <c r="B89" s="63"/>
      <c r="C89" s="62"/>
      <c r="D89" s="62"/>
      <c r="E89" s="62"/>
      <c r="F89" s="62"/>
      <c r="G89" s="62"/>
      <c r="H89" s="62"/>
      <c r="I89" s="62"/>
      <c r="J89" s="62"/>
      <c r="K89" s="62"/>
      <c r="L89" s="62"/>
      <c r="M89" s="62"/>
      <c r="N89" s="62"/>
      <c r="O89" s="62"/>
      <c r="P89" s="62"/>
      <c r="Q89" s="62"/>
      <c r="R89" s="62"/>
      <c r="S89" s="62"/>
      <c r="T89" s="62"/>
      <c r="U89" s="62"/>
      <c r="V89" s="62"/>
      <c r="W89" s="62"/>
      <c r="X89" s="62"/>
      <c r="Y89" s="62"/>
      <c r="Z89" s="62"/>
    </row>
    <row r="90" ht="18.0" customHeight="1">
      <c r="A90" s="62"/>
      <c r="B90" s="63"/>
      <c r="C90" s="62"/>
      <c r="D90" s="62"/>
      <c r="E90" s="62"/>
      <c r="F90" s="62"/>
      <c r="G90" s="62"/>
      <c r="H90" s="62"/>
      <c r="I90" s="62"/>
      <c r="J90" s="62"/>
      <c r="K90" s="62"/>
      <c r="L90" s="62"/>
      <c r="M90" s="62"/>
      <c r="N90" s="62"/>
      <c r="O90" s="62"/>
      <c r="P90" s="62"/>
      <c r="Q90" s="62"/>
      <c r="R90" s="62"/>
      <c r="S90" s="62"/>
      <c r="T90" s="62"/>
      <c r="U90" s="62"/>
      <c r="V90" s="62"/>
      <c r="W90" s="62"/>
      <c r="X90" s="62"/>
      <c r="Y90" s="62"/>
      <c r="Z90" s="62"/>
    </row>
    <row r="91" ht="18.0" customHeight="1">
      <c r="A91" s="62"/>
      <c r="B91" s="63"/>
      <c r="C91" s="62"/>
      <c r="D91" s="62"/>
      <c r="E91" s="62"/>
      <c r="F91" s="62"/>
      <c r="G91" s="62"/>
      <c r="H91" s="62"/>
      <c r="I91" s="62"/>
      <c r="J91" s="62"/>
      <c r="K91" s="62"/>
      <c r="L91" s="62"/>
      <c r="M91" s="62"/>
      <c r="N91" s="62"/>
      <c r="O91" s="62"/>
      <c r="P91" s="62"/>
      <c r="Q91" s="62"/>
      <c r="R91" s="62"/>
      <c r="S91" s="62"/>
      <c r="T91" s="62"/>
      <c r="U91" s="62"/>
      <c r="V91" s="62"/>
      <c r="W91" s="62"/>
      <c r="X91" s="62"/>
      <c r="Y91" s="62"/>
      <c r="Z91" s="62"/>
    </row>
    <row r="92" ht="18.0" customHeight="1">
      <c r="A92" s="62"/>
      <c r="B92" s="63"/>
      <c r="C92" s="62"/>
      <c r="D92" s="62"/>
      <c r="E92" s="62"/>
      <c r="F92" s="62"/>
      <c r="G92" s="62"/>
      <c r="H92" s="62"/>
      <c r="I92" s="62"/>
      <c r="J92" s="62"/>
      <c r="K92" s="62"/>
      <c r="L92" s="62"/>
      <c r="M92" s="62"/>
      <c r="N92" s="62"/>
      <c r="O92" s="62"/>
      <c r="P92" s="62"/>
      <c r="Q92" s="62"/>
      <c r="R92" s="62"/>
      <c r="S92" s="62"/>
      <c r="T92" s="62"/>
      <c r="U92" s="62"/>
      <c r="V92" s="62"/>
      <c r="W92" s="62"/>
      <c r="X92" s="62"/>
      <c r="Y92" s="62"/>
      <c r="Z92" s="62"/>
    </row>
    <row r="93" ht="18.0" customHeight="1">
      <c r="A93" s="62"/>
      <c r="B93" s="63"/>
      <c r="C93" s="62"/>
      <c r="D93" s="62"/>
      <c r="E93" s="62"/>
      <c r="F93" s="62"/>
      <c r="G93" s="62"/>
      <c r="H93" s="62"/>
      <c r="I93" s="62"/>
      <c r="J93" s="62"/>
      <c r="K93" s="62"/>
      <c r="L93" s="62"/>
      <c r="M93" s="62"/>
      <c r="N93" s="62"/>
      <c r="O93" s="62"/>
      <c r="P93" s="62"/>
      <c r="Q93" s="62"/>
      <c r="R93" s="62"/>
      <c r="S93" s="62"/>
      <c r="T93" s="62"/>
      <c r="U93" s="62"/>
      <c r="V93" s="62"/>
      <c r="W93" s="62"/>
      <c r="X93" s="62"/>
      <c r="Y93" s="62"/>
      <c r="Z93" s="62"/>
    </row>
    <row r="94" ht="18.0" customHeight="1">
      <c r="A94" s="62"/>
      <c r="B94" s="63"/>
      <c r="C94" s="62"/>
      <c r="D94" s="62"/>
      <c r="E94" s="62"/>
      <c r="F94" s="62"/>
      <c r="G94" s="62"/>
      <c r="H94" s="62"/>
      <c r="I94" s="62"/>
      <c r="J94" s="62"/>
      <c r="K94" s="62"/>
      <c r="L94" s="62"/>
      <c r="M94" s="62"/>
      <c r="N94" s="62"/>
      <c r="O94" s="62"/>
      <c r="P94" s="62"/>
      <c r="Q94" s="62"/>
      <c r="R94" s="62"/>
      <c r="S94" s="62"/>
      <c r="T94" s="62"/>
      <c r="U94" s="62"/>
      <c r="V94" s="62"/>
      <c r="W94" s="62"/>
      <c r="X94" s="62"/>
      <c r="Y94" s="62"/>
      <c r="Z94" s="62"/>
    </row>
    <row r="95" ht="18.0" customHeight="1">
      <c r="A95" s="62"/>
      <c r="B95" s="63"/>
      <c r="C95" s="62"/>
      <c r="D95" s="62"/>
      <c r="E95" s="62"/>
      <c r="F95" s="62"/>
      <c r="G95" s="62"/>
      <c r="H95" s="62"/>
      <c r="I95" s="62"/>
      <c r="J95" s="62"/>
      <c r="K95" s="62"/>
      <c r="L95" s="62"/>
      <c r="M95" s="62"/>
      <c r="N95" s="62"/>
      <c r="O95" s="62"/>
      <c r="P95" s="62"/>
      <c r="Q95" s="62"/>
      <c r="R95" s="62"/>
      <c r="S95" s="62"/>
      <c r="T95" s="62"/>
      <c r="U95" s="62"/>
      <c r="V95" s="62"/>
      <c r="W95" s="62"/>
      <c r="X95" s="62"/>
      <c r="Y95" s="62"/>
      <c r="Z95" s="62"/>
    </row>
    <row r="96" ht="18.0" customHeight="1">
      <c r="A96" s="62"/>
      <c r="B96" s="63"/>
      <c r="C96" s="62"/>
      <c r="D96" s="62"/>
      <c r="E96" s="62"/>
      <c r="F96" s="62"/>
      <c r="G96" s="62"/>
      <c r="H96" s="62"/>
      <c r="I96" s="62"/>
      <c r="J96" s="62"/>
      <c r="K96" s="62"/>
      <c r="L96" s="62"/>
      <c r="M96" s="62"/>
      <c r="N96" s="62"/>
      <c r="O96" s="62"/>
      <c r="P96" s="62"/>
      <c r="Q96" s="62"/>
      <c r="R96" s="62"/>
      <c r="S96" s="62"/>
      <c r="T96" s="62"/>
      <c r="U96" s="62"/>
      <c r="V96" s="62"/>
      <c r="W96" s="62"/>
      <c r="X96" s="62"/>
      <c r="Y96" s="62"/>
      <c r="Z96" s="62"/>
    </row>
    <row r="97" ht="18.0" customHeight="1">
      <c r="A97" s="62"/>
      <c r="B97" s="63"/>
      <c r="C97" s="62"/>
      <c r="D97" s="62"/>
      <c r="E97" s="62"/>
      <c r="F97" s="62"/>
      <c r="G97" s="62"/>
      <c r="H97" s="62"/>
      <c r="I97" s="62"/>
      <c r="J97" s="62"/>
      <c r="K97" s="62"/>
      <c r="L97" s="62"/>
      <c r="M97" s="62"/>
      <c r="N97" s="62"/>
      <c r="O97" s="62"/>
      <c r="P97" s="62"/>
      <c r="Q97" s="62"/>
      <c r="R97" s="62"/>
      <c r="S97" s="62"/>
      <c r="T97" s="62"/>
      <c r="U97" s="62"/>
      <c r="V97" s="62"/>
      <c r="W97" s="62"/>
      <c r="X97" s="62"/>
      <c r="Y97" s="62"/>
      <c r="Z97" s="62"/>
    </row>
    <row r="98" ht="18.0" customHeight="1">
      <c r="A98" s="62"/>
      <c r="B98" s="63"/>
      <c r="C98" s="62"/>
      <c r="D98" s="62"/>
      <c r="E98" s="62"/>
      <c r="F98" s="62"/>
      <c r="G98" s="62"/>
      <c r="H98" s="62"/>
      <c r="I98" s="62"/>
      <c r="J98" s="62"/>
      <c r="K98" s="62"/>
      <c r="L98" s="62"/>
      <c r="M98" s="62"/>
      <c r="N98" s="62"/>
      <c r="O98" s="62"/>
      <c r="P98" s="62"/>
      <c r="Q98" s="62"/>
      <c r="R98" s="62"/>
      <c r="S98" s="62"/>
      <c r="T98" s="62"/>
      <c r="U98" s="62"/>
      <c r="V98" s="62"/>
      <c r="W98" s="62"/>
      <c r="X98" s="62"/>
      <c r="Y98" s="62"/>
      <c r="Z98" s="62"/>
    </row>
    <row r="99" ht="18.0" customHeight="1">
      <c r="A99" s="62"/>
      <c r="B99" s="63"/>
      <c r="C99" s="62"/>
      <c r="D99" s="62"/>
      <c r="E99" s="62"/>
      <c r="F99" s="62"/>
      <c r="G99" s="62"/>
      <c r="H99" s="62"/>
      <c r="I99" s="62"/>
      <c r="J99" s="62"/>
      <c r="K99" s="62"/>
      <c r="L99" s="62"/>
      <c r="M99" s="62"/>
      <c r="N99" s="62"/>
      <c r="O99" s="62"/>
      <c r="P99" s="62"/>
      <c r="Q99" s="62"/>
      <c r="R99" s="62"/>
      <c r="S99" s="62"/>
      <c r="T99" s="62"/>
      <c r="U99" s="62"/>
      <c r="V99" s="62"/>
      <c r="W99" s="62"/>
      <c r="X99" s="62"/>
      <c r="Y99" s="62"/>
      <c r="Z99" s="62"/>
    </row>
    <row r="100" ht="18.0" customHeight="1">
      <c r="A100" s="62"/>
      <c r="B100" s="63"/>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ht="18.0" customHeight="1">
      <c r="A101" s="62"/>
      <c r="B101" s="63"/>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ht="18.0" customHeight="1">
      <c r="A102" s="62"/>
      <c r="B102" s="63"/>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ht="18.0" customHeight="1">
      <c r="A103" s="62"/>
      <c r="B103" s="63"/>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ht="18.0" customHeight="1">
      <c r="A104" s="62"/>
      <c r="B104" s="63"/>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ht="18.0" customHeight="1">
      <c r="A105" s="62"/>
      <c r="B105" s="63"/>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ht="18.0" customHeight="1">
      <c r="A106" s="62"/>
      <c r="B106" s="63"/>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ht="18.0" customHeight="1">
      <c r="A107" s="62"/>
      <c r="B107" s="63"/>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ht="18.0" customHeight="1">
      <c r="A108" s="62"/>
      <c r="B108" s="63"/>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ht="18.0" customHeight="1">
      <c r="A109" s="62"/>
      <c r="B109" s="63"/>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ht="18.0" customHeight="1">
      <c r="A110" s="62"/>
      <c r="B110" s="63"/>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ht="18.0" customHeight="1">
      <c r="A111" s="62"/>
      <c r="B111" s="63"/>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ht="18.0" customHeight="1">
      <c r="A112" s="62"/>
      <c r="B112" s="63"/>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ht="18.0" customHeight="1">
      <c r="A113" s="62"/>
      <c r="B113" s="63"/>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ht="18.0" customHeight="1">
      <c r="A114" s="62"/>
      <c r="B114" s="63"/>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ht="18.0" customHeight="1">
      <c r="A115" s="62"/>
      <c r="B115" s="63"/>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ht="18.0" customHeight="1">
      <c r="A116" s="62"/>
      <c r="B116" s="63"/>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ht="18.0" customHeight="1">
      <c r="A117" s="62"/>
      <c r="B117" s="63"/>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ht="18.0" customHeight="1">
      <c r="A118" s="62"/>
      <c r="B118" s="63"/>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ht="18.0" customHeight="1">
      <c r="A119" s="62"/>
      <c r="B119" s="63"/>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ht="18.0" customHeight="1">
      <c r="A120" s="62"/>
      <c r="B120" s="63"/>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ht="18.0" customHeight="1">
      <c r="A121" s="62"/>
      <c r="B121" s="63"/>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ht="18.0" customHeight="1">
      <c r="A122" s="62"/>
      <c r="B122" s="63"/>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ht="18.0" customHeight="1">
      <c r="A123" s="62"/>
      <c r="B123" s="63"/>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ht="18.0" customHeight="1">
      <c r="A124" s="62"/>
      <c r="B124" s="63"/>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ht="18.0" customHeight="1">
      <c r="A125" s="62"/>
      <c r="B125" s="63"/>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ht="18.0" customHeight="1">
      <c r="A126" s="62"/>
      <c r="B126" s="63"/>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ht="18.0" customHeight="1">
      <c r="A127" s="62"/>
      <c r="B127" s="63"/>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ht="18.0" customHeight="1">
      <c r="A128" s="62"/>
      <c r="B128" s="63"/>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ht="18.0" customHeight="1">
      <c r="A129" s="62"/>
      <c r="B129" s="63"/>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ht="18.0" customHeight="1">
      <c r="A130" s="62"/>
      <c r="B130" s="63"/>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ht="18.0" customHeight="1">
      <c r="A131" s="62"/>
      <c r="B131" s="63"/>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ht="18.0" customHeight="1">
      <c r="A132" s="62"/>
      <c r="B132" s="63"/>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ht="18.0" customHeight="1">
      <c r="A133" s="62"/>
      <c r="B133" s="63"/>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ht="18.0" customHeight="1">
      <c r="A134" s="62"/>
      <c r="B134" s="63"/>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ht="18.0" customHeight="1">
      <c r="A135" s="62"/>
      <c r="B135" s="63"/>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ht="18.0" customHeight="1">
      <c r="A136" s="62"/>
      <c r="B136" s="63"/>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ht="18.0" customHeight="1">
      <c r="A137" s="62"/>
      <c r="B137" s="63"/>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ht="18.0" customHeight="1">
      <c r="A138" s="62"/>
      <c r="B138" s="63"/>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ht="18.0" customHeight="1">
      <c r="A139" s="62"/>
      <c r="B139" s="63"/>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ht="18.0" customHeight="1">
      <c r="A140" s="62"/>
      <c r="B140" s="63"/>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ht="18.0" customHeight="1">
      <c r="A141" s="62"/>
      <c r="B141" s="63"/>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ht="18.0" customHeight="1">
      <c r="A142" s="62"/>
      <c r="B142" s="63"/>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ht="18.0" customHeight="1">
      <c r="A143" s="62"/>
      <c r="B143" s="63"/>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ht="18.0" customHeight="1">
      <c r="A144" s="62"/>
      <c r="B144" s="63"/>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ht="18.0" customHeight="1">
      <c r="A145" s="62"/>
      <c r="B145" s="63"/>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ht="18.0" customHeight="1">
      <c r="A146" s="62"/>
      <c r="B146" s="63"/>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ht="18.0" customHeight="1">
      <c r="A147" s="62"/>
      <c r="B147" s="63"/>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ht="18.0" customHeight="1">
      <c r="A148" s="62"/>
      <c r="B148" s="63"/>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ht="18.0" customHeight="1">
      <c r="A149" s="62"/>
      <c r="B149" s="63"/>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ht="18.0" customHeight="1">
      <c r="A150" s="62"/>
      <c r="B150" s="63"/>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ht="18.0" customHeight="1">
      <c r="A151" s="62"/>
      <c r="B151" s="63"/>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ht="18.0" customHeight="1">
      <c r="A152" s="62"/>
      <c r="B152" s="63"/>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ht="18.0" customHeight="1">
      <c r="A153" s="62"/>
      <c r="B153" s="63"/>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ht="18.0" customHeight="1">
      <c r="A154" s="62"/>
      <c r="B154" s="63"/>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ht="18.0" customHeight="1">
      <c r="A155" s="62"/>
      <c r="B155" s="63"/>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ht="18.0" customHeight="1">
      <c r="A156" s="62"/>
      <c r="B156" s="63"/>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ht="18.0" customHeight="1">
      <c r="A157" s="62"/>
      <c r="B157" s="63"/>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ht="18.0" customHeight="1">
      <c r="A158" s="62"/>
      <c r="B158" s="63"/>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ht="18.0" customHeight="1">
      <c r="A159" s="62"/>
      <c r="B159" s="63"/>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ht="18.0" customHeight="1">
      <c r="A160" s="62"/>
      <c r="B160" s="63"/>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ht="18.0" customHeight="1">
      <c r="A161" s="62"/>
      <c r="B161" s="63"/>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ht="18.0" customHeight="1">
      <c r="A162" s="62"/>
      <c r="B162" s="63"/>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ht="18.0" customHeight="1">
      <c r="A163" s="62"/>
      <c r="B163" s="63"/>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ht="18.0" customHeight="1">
      <c r="A164" s="62"/>
      <c r="B164" s="63"/>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ht="18.0" customHeight="1">
      <c r="A165" s="62"/>
      <c r="B165" s="63"/>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ht="18.0" customHeight="1">
      <c r="A166" s="62"/>
      <c r="B166" s="63"/>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ht="18.0" customHeight="1">
      <c r="A167" s="62"/>
      <c r="B167" s="63"/>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ht="18.0" customHeight="1">
      <c r="A168" s="62"/>
      <c r="B168" s="63"/>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ht="18.0" customHeight="1">
      <c r="A169" s="62"/>
      <c r="B169" s="63"/>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ht="18.0" customHeight="1">
      <c r="A170" s="62"/>
      <c r="B170" s="63"/>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ht="18.0" customHeight="1">
      <c r="A171" s="62"/>
      <c r="B171" s="63"/>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ht="18.0" customHeight="1">
      <c r="A172" s="62"/>
      <c r="B172" s="63"/>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ht="18.0" customHeight="1">
      <c r="A173" s="62"/>
      <c r="B173" s="63"/>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ht="18.0" customHeight="1">
      <c r="A174" s="62"/>
      <c r="B174" s="63"/>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ht="18.0" customHeight="1">
      <c r="A175" s="62"/>
      <c r="B175" s="63"/>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ht="18.0" customHeight="1">
      <c r="A176" s="62"/>
      <c r="B176" s="63"/>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ht="18.0" customHeight="1">
      <c r="A177" s="62"/>
      <c r="B177" s="63"/>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ht="18.0" customHeight="1">
      <c r="A178" s="62"/>
      <c r="B178" s="63"/>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ht="18.0" customHeight="1">
      <c r="A179" s="62"/>
      <c r="B179" s="63"/>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ht="18.0" customHeight="1">
      <c r="A180" s="62"/>
      <c r="B180" s="63"/>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ht="18.0" customHeight="1">
      <c r="A181" s="62"/>
      <c r="B181" s="63"/>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ht="18.0" customHeight="1">
      <c r="A182" s="62"/>
      <c r="B182" s="63"/>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ht="18.0" customHeight="1">
      <c r="A183" s="62"/>
      <c r="B183" s="63"/>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ht="18.0" customHeight="1">
      <c r="A184" s="62"/>
      <c r="B184" s="63"/>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ht="18.0" customHeight="1">
      <c r="A185" s="62"/>
      <c r="B185" s="63"/>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ht="18.0" customHeight="1">
      <c r="A186" s="62"/>
      <c r="B186" s="63"/>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ht="18.0" customHeight="1">
      <c r="A187" s="62"/>
      <c r="B187" s="63"/>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ht="18.0" customHeight="1">
      <c r="A188" s="62"/>
      <c r="B188" s="63"/>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ht="18.0" customHeight="1">
      <c r="A189" s="62"/>
      <c r="B189" s="63"/>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ht="18.0" customHeight="1">
      <c r="A190" s="62"/>
      <c r="B190" s="63"/>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ht="18.0" customHeight="1">
      <c r="A191" s="62"/>
      <c r="B191" s="63"/>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ht="18.0" customHeight="1">
      <c r="A192" s="62"/>
      <c r="B192" s="63"/>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ht="18.0" customHeight="1">
      <c r="A193" s="62"/>
      <c r="B193" s="63"/>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ht="18.0" customHeight="1">
      <c r="A194" s="62"/>
      <c r="B194" s="63"/>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ht="18.0" customHeight="1">
      <c r="A195" s="62"/>
      <c r="B195" s="63"/>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ht="18.0" customHeight="1">
      <c r="A196" s="62"/>
      <c r="B196" s="63"/>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ht="18.0" customHeight="1">
      <c r="A197" s="62"/>
      <c r="B197" s="63"/>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ht="18.0" customHeight="1">
      <c r="A198" s="62"/>
      <c r="B198" s="63"/>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ht="18.0" customHeight="1">
      <c r="A199" s="62"/>
      <c r="B199" s="63"/>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ht="18.0" customHeight="1">
      <c r="A200" s="62"/>
      <c r="B200" s="63"/>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ht="18.0" customHeight="1">
      <c r="A201" s="62"/>
      <c r="B201" s="63"/>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ht="18.0" customHeight="1">
      <c r="A202" s="62"/>
      <c r="B202" s="63"/>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ht="18.0" customHeight="1">
      <c r="A203" s="62"/>
      <c r="B203" s="63"/>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ht="18.0" customHeight="1">
      <c r="A204" s="62"/>
      <c r="B204" s="63"/>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ht="18.0" customHeight="1">
      <c r="A205" s="62"/>
      <c r="B205" s="63"/>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ht="18.0" customHeight="1">
      <c r="A206" s="62"/>
      <c r="B206" s="63"/>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ht="18.0" customHeight="1">
      <c r="A207" s="62"/>
      <c r="B207" s="63"/>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ht="18.0" customHeight="1">
      <c r="A208" s="62"/>
      <c r="B208" s="63"/>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ht="18.0" customHeight="1">
      <c r="A209" s="62"/>
      <c r="B209" s="63"/>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ht="18.0" customHeight="1">
      <c r="A210" s="62"/>
      <c r="B210" s="63"/>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ht="18.0" customHeight="1">
      <c r="A211" s="62"/>
      <c r="B211" s="63"/>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ht="18.0" customHeight="1">
      <c r="A212" s="62"/>
      <c r="B212" s="63"/>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ht="18.0" customHeight="1">
      <c r="A213" s="62"/>
      <c r="B213" s="63"/>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ht="18.0" customHeight="1">
      <c r="A214" s="62"/>
      <c r="B214" s="63"/>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ht="18.0" customHeight="1">
      <c r="A215" s="62"/>
      <c r="B215" s="63"/>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ht="18.0" customHeight="1">
      <c r="A216" s="62"/>
      <c r="B216" s="63"/>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ht="18.0" customHeight="1">
      <c r="A217" s="62"/>
      <c r="B217" s="63"/>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ht="18.0" customHeight="1">
      <c r="A218" s="62"/>
      <c r="B218" s="63"/>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ht="18.0" customHeight="1">
      <c r="A219" s="62"/>
      <c r="B219" s="63"/>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ht="18.0" customHeight="1">
      <c r="A220" s="62"/>
      <c r="B220" s="63"/>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ht="18.0" customHeight="1">
      <c r="A221" s="62"/>
      <c r="B221" s="63"/>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ht="18.0" customHeight="1">
      <c r="A222" s="62"/>
      <c r="B222" s="63"/>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ht="18.0" customHeight="1">
      <c r="A223" s="62"/>
      <c r="B223" s="63"/>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ht="18.0" customHeight="1">
      <c r="A224" s="62"/>
      <c r="B224" s="63"/>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ht="18.0" customHeight="1">
      <c r="A225" s="62"/>
      <c r="B225" s="63"/>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ht="18.0" customHeight="1">
      <c r="A226" s="62"/>
      <c r="B226" s="63"/>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ht="18.0" customHeight="1">
      <c r="A227" s="62"/>
      <c r="B227" s="63"/>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ht="18.0" customHeight="1">
      <c r="A228" s="62"/>
      <c r="B228" s="63"/>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ht="18.0" customHeight="1">
      <c r="A229" s="62"/>
      <c r="B229" s="63"/>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ht="18.0" customHeight="1">
      <c r="A230" s="62"/>
      <c r="B230" s="63"/>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ht="18.0" customHeight="1">
      <c r="A231" s="62"/>
      <c r="B231" s="63"/>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ht="18.0" customHeight="1">
      <c r="A232" s="62"/>
      <c r="B232" s="63"/>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ht="18.0" customHeight="1">
      <c r="A233" s="62"/>
      <c r="B233" s="63"/>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ht="18.0" customHeight="1">
      <c r="A234" s="62"/>
      <c r="B234" s="63"/>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ht="18.0" customHeight="1">
      <c r="A235" s="62"/>
      <c r="B235" s="63"/>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ht="18.0" customHeight="1">
      <c r="A236" s="62"/>
      <c r="B236" s="63"/>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ht="18.0" customHeight="1">
      <c r="A237" s="62"/>
      <c r="B237" s="63"/>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ht="18.0" customHeight="1">
      <c r="A238" s="62"/>
      <c r="B238" s="63"/>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ht="18.0" customHeight="1">
      <c r="A239" s="62"/>
      <c r="B239" s="63"/>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ht="18.0" customHeight="1">
      <c r="A240" s="62"/>
      <c r="B240" s="63"/>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ht="18.0" customHeight="1">
      <c r="A241" s="62"/>
      <c r="B241" s="63"/>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ht="18.0" customHeight="1">
      <c r="A242" s="62"/>
      <c r="B242" s="63"/>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ht="18.0" customHeight="1">
      <c r="A243" s="62"/>
      <c r="B243" s="63"/>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ht="18.0" customHeight="1">
      <c r="A244" s="62"/>
      <c r="B244" s="63"/>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ht="18.0" customHeight="1">
      <c r="A245" s="62"/>
      <c r="B245" s="63"/>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ht="18.0" customHeight="1">
      <c r="A246" s="62"/>
      <c r="B246" s="63"/>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ht="18.0" customHeight="1">
      <c r="A247" s="62"/>
      <c r="B247" s="63"/>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ht="18.0" customHeight="1">
      <c r="A248" s="62"/>
      <c r="B248" s="63"/>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ht="18.0" customHeight="1">
      <c r="A249" s="62"/>
      <c r="B249" s="63"/>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ht="18.0" customHeight="1">
      <c r="A250" s="62"/>
      <c r="B250" s="63"/>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ht="18.0" customHeight="1">
      <c r="A251" s="62"/>
      <c r="B251" s="63"/>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ht="18.0" customHeight="1">
      <c r="A252" s="62"/>
      <c r="B252" s="63"/>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ht="18.0" customHeight="1">
      <c r="A253" s="62"/>
      <c r="B253" s="63"/>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ht="18.0" customHeight="1">
      <c r="A254" s="62"/>
      <c r="B254" s="63"/>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ht="18.0" customHeight="1">
      <c r="A255" s="62"/>
      <c r="B255" s="63"/>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ht="18.0" customHeight="1">
      <c r="A256" s="62"/>
      <c r="B256" s="63"/>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ht="18.0" customHeight="1">
      <c r="A257" s="62"/>
      <c r="B257" s="63"/>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ht="18.0" customHeight="1">
      <c r="A258" s="62"/>
      <c r="B258" s="63"/>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ht="18.0" customHeight="1">
      <c r="A259" s="62"/>
      <c r="B259" s="63"/>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ht="18.0" customHeight="1">
      <c r="A260" s="62"/>
      <c r="B260" s="63"/>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ht="18.0" customHeight="1">
      <c r="A261" s="62"/>
      <c r="B261" s="63"/>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ht="18.0" customHeight="1">
      <c r="A262" s="62"/>
      <c r="B262" s="63"/>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ht="18.0" customHeight="1">
      <c r="A263" s="62"/>
      <c r="B263" s="63"/>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ht="18.0" customHeight="1">
      <c r="A264" s="62"/>
      <c r="B264" s="63"/>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ht="18.0" customHeight="1">
      <c r="A265" s="62"/>
      <c r="B265" s="63"/>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ht="18.0" customHeight="1">
      <c r="A266" s="62"/>
      <c r="B266" s="63"/>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ht="18.0" customHeight="1">
      <c r="A267" s="62"/>
      <c r="B267" s="63"/>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ht="18.0" customHeight="1">
      <c r="A268" s="62"/>
      <c r="B268" s="63"/>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ht="18.0" customHeight="1">
      <c r="A269" s="62"/>
      <c r="B269" s="63"/>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ht="18.0" customHeight="1">
      <c r="A270" s="62"/>
      <c r="B270" s="63"/>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ht="18.0" customHeight="1">
      <c r="A271" s="62"/>
      <c r="B271" s="63"/>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ht="18.0" customHeight="1">
      <c r="A272" s="62"/>
      <c r="B272" s="63"/>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ht="18.0" customHeight="1">
      <c r="A273" s="62"/>
      <c r="B273" s="63"/>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ht="18.0" customHeight="1">
      <c r="A274" s="62"/>
      <c r="B274" s="63"/>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ht="18.0" customHeight="1">
      <c r="A275" s="62"/>
      <c r="B275" s="63"/>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ht="18.0" customHeight="1">
      <c r="A276" s="62"/>
      <c r="B276" s="63"/>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ht="18.0" customHeight="1">
      <c r="A277" s="62"/>
      <c r="B277" s="63"/>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ht="18.0" customHeight="1">
      <c r="A278" s="62"/>
      <c r="B278" s="63"/>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ht="18.0" customHeight="1">
      <c r="A279" s="62"/>
      <c r="B279" s="63"/>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ht="18.0" customHeight="1">
      <c r="A280" s="62"/>
      <c r="B280" s="63"/>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ht="18.0" customHeight="1">
      <c r="A281" s="62"/>
      <c r="B281" s="63"/>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ht="18.0" customHeight="1">
      <c r="A282" s="62"/>
      <c r="B282" s="63"/>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ht="18.0" customHeight="1">
      <c r="A283" s="62"/>
      <c r="B283" s="63"/>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ht="18.0" customHeight="1">
      <c r="A284" s="62"/>
      <c r="B284" s="63"/>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ht="18.0" customHeight="1">
      <c r="A285" s="62"/>
      <c r="B285" s="63"/>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ht="18.0" customHeight="1">
      <c r="A286" s="62"/>
      <c r="B286" s="63"/>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ht="18.0" customHeight="1">
      <c r="A287" s="62"/>
      <c r="B287" s="63"/>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ht="18.0" customHeight="1">
      <c r="A288" s="62"/>
      <c r="B288" s="63"/>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ht="18.0" customHeight="1">
      <c r="A289" s="62"/>
      <c r="B289" s="63"/>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ht="18.0" customHeight="1">
      <c r="A290" s="62"/>
      <c r="B290" s="63"/>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ht="18.0" customHeight="1">
      <c r="A291" s="62"/>
      <c r="B291" s="63"/>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ht="18.0" customHeight="1">
      <c r="A292" s="62"/>
      <c r="B292" s="63"/>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ht="18.0" customHeight="1">
      <c r="A293" s="62"/>
      <c r="B293" s="63"/>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ht="18.0" customHeight="1">
      <c r="A294" s="62"/>
      <c r="B294" s="63"/>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ht="18.0" customHeight="1">
      <c r="A295" s="62"/>
      <c r="B295" s="63"/>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ht="18.0" customHeight="1">
      <c r="A296" s="62"/>
      <c r="B296" s="63"/>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ht="18.0" customHeight="1">
      <c r="A297" s="62"/>
      <c r="B297" s="63"/>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ht="18.0" customHeight="1">
      <c r="A298" s="62"/>
      <c r="B298" s="63"/>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ht="18.0" customHeight="1">
      <c r="A299" s="62"/>
      <c r="B299" s="63"/>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ht="18.0" customHeight="1">
      <c r="A300" s="62"/>
      <c r="B300" s="63"/>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ht="18.0" customHeight="1">
      <c r="A301" s="62"/>
      <c r="B301" s="63"/>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ht="18.0" customHeight="1">
      <c r="A302" s="62"/>
      <c r="B302" s="63"/>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ht="18.0" customHeight="1">
      <c r="A303" s="62"/>
      <c r="B303" s="63"/>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ht="18.0" customHeight="1">
      <c r="A304" s="62"/>
      <c r="B304" s="63"/>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ht="18.0" customHeight="1">
      <c r="A305" s="62"/>
      <c r="B305" s="63"/>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ht="18.0" customHeight="1">
      <c r="A306" s="62"/>
      <c r="B306" s="63"/>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ht="18.0" customHeight="1">
      <c r="A307" s="62"/>
      <c r="B307" s="63"/>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ht="18.0" customHeight="1">
      <c r="A308" s="62"/>
      <c r="B308" s="63"/>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ht="18.0" customHeight="1">
      <c r="A309" s="62"/>
      <c r="B309" s="63"/>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ht="18.0" customHeight="1">
      <c r="A310" s="62"/>
      <c r="B310" s="63"/>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ht="18.0" customHeight="1">
      <c r="A311" s="62"/>
      <c r="B311" s="63"/>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ht="18.0" customHeight="1">
      <c r="A312" s="62"/>
      <c r="B312" s="63"/>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ht="18.0" customHeight="1">
      <c r="A313" s="62"/>
      <c r="B313" s="63"/>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ht="18.0" customHeight="1">
      <c r="A314" s="62"/>
      <c r="B314" s="63"/>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ht="18.0" customHeight="1">
      <c r="A315" s="62"/>
      <c r="B315" s="63"/>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ht="18.0" customHeight="1">
      <c r="A316" s="62"/>
      <c r="B316" s="63"/>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ht="18.0" customHeight="1">
      <c r="A317" s="62"/>
      <c r="B317" s="63"/>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ht="18.0" customHeight="1">
      <c r="A318" s="62"/>
      <c r="B318" s="63"/>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ht="18.0" customHeight="1">
      <c r="A319" s="62"/>
      <c r="B319" s="63"/>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ht="18.0" customHeight="1">
      <c r="A320" s="62"/>
      <c r="B320" s="63"/>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ht="18.0" customHeight="1">
      <c r="A321" s="62"/>
      <c r="B321" s="63"/>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ht="18.0" customHeight="1">
      <c r="A322" s="62"/>
      <c r="B322" s="63"/>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ht="18.0" customHeight="1">
      <c r="A323" s="62"/>
      <c r="B323" s="63"/>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ht="18.0" customHeight="1">
      <c r="A324" s="62"/>
      <c r="B324" s="63"/>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ht="18.0" customHeight="1">
      <c r="A325" s="62"/>
      <c r="B325" s="63"/>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ht="18.0" customHeight="1">
      <c r="A326" s="62"/>
      <c r="B326" s="63"/>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ht="18.0" customHeight="1">
      <c r="A327" s="62"/>
      <c r="B327" s="63"/>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ht="18.0" customHeight="1">
      <c r="A328" s="62"/>
      <c r="B328" s="63"/>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ht="18.0" customHeight="1">
      <c r="A329" s="62"/>
      <c r="B329" s="63"/>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ht="18.0" customHeight="1">
      <c r="A330" s="62"/>
      <c r="B330" s="63"/>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ht="18.0" customHeight="1">
      <c r="A331" s="62"/>
      <c r="B331" s="63"/>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ht="18.0" customHeight="1">
      <c r="A332" s="62"/>
      <c r="B332" s="63"/>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ht="18.0" customHeight="1">
      <c r="A333" s="62"/>
      <c r="B333" s="63"/>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ht="18.0" customHeight="1">
      <c r="A334" s="62"/>
      <c r="B334" s="63"/>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ht="18.0" customHeight="1">
      <c r="A335" s="62"/>
      <c r="B335" s="63"/>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ht="18.0" customHeight="1">
      <c r="A336" s="62"/>
      <c r="B336" s="63"/>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ht="18.0" customHeight="1">
      <c r="A337" s="62"/>
      <c r="B337" s="63"/>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ht="18.0" customHeight="1">
      <c r="A338" s="62"/>
      <c r="B338" s="63"/>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ht="18.0" customHeight="1">
      <c r="A339" s="62"/>
      <c r="B339" s="63"/>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ht="18.0" customHeight="1">
      <c r="A340" s="62"/>
      <c r="B340" s="63"/>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ht="18.0" customHeight="1">
      <c r="A341" s="62"/>
      <c r="B341" s="63"/>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ht="18.0" customHeight="1">
      <c r="A342" s="62"/>
      <c r="B342" s="63"/>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ht="18.0" customHeight="1">
      <c r="A343" s="62"/>
      <c r="B343" s="63"/>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ht="18.0" customHeight="1">
      <c r="A344" s="62"/>
      <c r="B344" s="63"/>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ht="18.0" customHeight="1">
      <c r="A345" s="62"/>
      <c r="B345" s="63"/>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ht="18.0" customHeight="1">
      <c r="A346" s="62"/>
      <c r="B346" s="63"/>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ht="18.0" customHeight="1">
      <c r="A347" s="62"/>
      <c r="B347" s="63"/>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ht="18.0" customHeight="1">
      <c r="A348" s="62"/>
      <c r="B348" s="63"/>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ht="18.0" customHeight="1">
      <c r="A349" s="62"/>
      <c r="B349" s="63"/>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ht="18.0" customHeight="1">
      <c r="A350" s="62"/>
      <c r="B350" s="63"/>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ht="18.0" customHeight="1">
      <c r="A351" s="62"/>
      <c r="B351" s="63"/>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ht="18.0" customHeight="1">
      <c r="A352" s="62"/>
      <c r="B352" s="63"/>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ht="18.0" customHeight="1">
      <c r="A353" s="62"/>
      <c r="B353" s="63"/>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ht="18.0" customHeight="1">
      <c r="A354" s="62"/>
      <c r="B354" s="63"/>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ht="18.0" customHeight="1">
      <c r="A355" s="62"/>
      <c r="B355" s="63"/>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ht="18.0" customHeight="1">
      <c r="A356" s="62"/>
      <c r="B356" s="63"/>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ht="18.0" customHeight="1">
      <c r="A357" s="62"/>
      <c r="B357" s="63"/>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ht="18.0" customHeight="1">
      <c r="A358" s="62"/>
      <c r="B358" s="63"/>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ht="18.0" customHeight="1">
      <c r="A359" s="62"/>
      <c r="B359" s="63"/>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ht="18.0" customHeight="1">
      <c r="A360" s="62"/>
      <c r="B360" s="63"/>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ht="18.0" customHeight="1">
      <c r="A361" s="62"/>
      <c r="B361" s="63"/>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ht="18.0" customHeight="1">
      <c r="A362" s="62"/>
      <c r="B362" s="63"/>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ht="18.0" customHeight="1">
      <c r="A363" s="62"/>
      <c r="B363" s="63"/>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ht="18.0" customHeight="1">
      <c r="A364" s="62"/>
      <c r="B364" s="63"/>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ht="18.0" customHeight="1">
      <c r="A365" s="62"/>
      <c r="B365" s="63"/>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ht="18.0" customHeight="1">
      <c r="A366" s="62"/>
      <c r="B366" s="63"/>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ht="18.0" customHeight="1">
      <c r="A367" s="62"/>
      <c r="B367" s="63"/>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ht="18.0" customHeight="1">
      <c r="A368" s="62"/>
      <c r="B368" s="63"/>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ht="18.0" customHeight="1">
      <c r="A369" s="62"/>
      <c r="B369" s="63"/>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ht="18.0" customHeight="1">
      <c r="A370" s="62"/>
      <c r="B370" s="63"/>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ht="18.0" customHeight="1">
      <c r="A371" s="62"/>
      <c r="B371" s="63"/>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ht="18.0" customHeight="1">
      <c r="A372" s="62"/>
      <c r="B372" s="63"/>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ht="18.0" customHeight="1">
      <c r="A373" s="62"/>
      <c r="B373" s="63"/>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ht="18.0" customHeight="1">
      <c r="A374" s="62"/>
      <c r="B374" s="63"/>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ht="18.0" customHeight="1">
      <c r="A375" s="62"/>
      <c r="B375" s="63"/>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ht="18.0" customHeight="1">
      <c r="A376" s="62"/>
      <c r="B376" s="63"/>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ht="18.0" customHeight="1">
      <c r="A377" s="62"/>
      <c r="B377" s="63"/>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ht="18.0" customHeight="1">
      <c r="A378" s="62"/>
      <c r="B378" s="63"/>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ht="18.0" customHeight="1">
      <c r="A379" s="62"/>
      <c r="B379" s="63"/>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ht="18.0" customHeight="1">
      <c r="A380" s="62"/>
      <c r="B380" s="63"/>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ht="18.0" customHeight="1">
      <c r="A381" s="62"/>
      <c r="B381" s="63"/>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ht="18.0" customHeight="1">
      <c r="A382" s="62"/>
      <c r="B382" s="63"/>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ht="18.0" customHeight="1">
      <c r="A383" s="62"/>
      <c r="B383" s="63"/>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ht="18.0" customHeight="1">
      <c r="A384" s="62"/>
      <c r="B384" s="63"/>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ht="18.0" customHeight="1">
      <c r="A385" s="62"/>
      <c r="B385" s="63"/>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ht="18.0" customHeight="1">
      <c r="A386" s="62"/>
      <c r="B386" s="63"/>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ht="18.0" customHeight="1">
      <c r="A387" s="62"/>
      <c r="B387" s="63"/>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ht="18.0" customHeight="1">
      <c r="A388" s="62"/>
      <c r="B388" s="63"/>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ht="18.0" customHeight="1">
      <c r="A389" s="62"/>
      <c r="B389" s="63"/>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ht="18.0" customHeight="1">
      <c r="A390" s="62"/>
      <c r="B390" s="63"/>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ht="18.0" customHeight="1">
      <c r="A391" s="62"/>
      <c r="B391" s="63"/>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ht="18.0" customHeight="1">
      <c r="A392" s="62"/>
      <c r="B392" s="63"/>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ht="18.0" customHeight="1">
      <c r="A393" s="62"/>
      <c r="B393" s="63"/>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ht="18.0" customHeight="1">
      <c r="A394" s="62"/>
      <c r="B394" s="63"/>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ht="18.0" customHeight="1">
      <c r="A395" s="62"/>
      <c r="B395" s="63"/>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ht="18.0" customHeight="1">
      <c r="A396" s="62"/>
      <c r="B396" s="63"/>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ht="18.0" customHeight="1">
      <c r="A397" s="62"/>
      <c r="B397" s="63"/>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ht="18.0" customHeight="1">
      <c r="A398" s="62"/>
      <c r="B398" s="63"/>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ht="18.0" customHeight="1">
      <c r="A399" s="62"/>
      <c r="B399" s="63"/>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ht="18.0" customHeight="1">
      <c r="A400" s="62"/>
      <c r="B400" s="63"/>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ht="18.0" customHeight="1">
      <c r="A401" s="62"/>
      <c r="B401" s="63"/>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ht="18.0" customHeight="1">
      <c r="A402" s="62"/>
      <c r="B402" s="63"/>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ht="18.0" customHeight="1">
      <c r="A403" s="62"/>
      <c r="B403" s="63"/>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ht="18.0" customHeight="1">
      <c r="A404" s="62"/>
      <c r="B404" s="63"/>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ht="18.0" customHeight="1">
      <c r="A405" s="62"/>
      <c r="B405" s="63"/>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ht="18.0" customHeight="1">
      <c r="A406" s="62"/>
      <c r="B406" s="63"/>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ht="18.0" customHeight="1">
      <c r="A407" s="62"/>
      <c r="B407" s="63"/>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ht="18.0" customHeight="1">
      <c r="A408" s="62"/>
      <c r="B408" s="63"/>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ht="18.0" customHeight="1">
      <c r="A409" s="62"/>
      <c r="B409" s="63"/>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ht="18.0" customHeight="1">
      <c r="A410" s="62"/>
      <c r="B410" s="63"/>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ht="18.0" customHeight="1">
      <c r="A411" s="62"/>
      <c r="B411" s="63"/>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ht="18.0" customHeight="1">
      <c r="A412" s="62"/>
      <c r="B412" s="63"/>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ht="18.0" customHeight="1">
      <c r="A413" s="62"/>
      <c r="B413" s="63"/>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ht="18.0" customHeight="1">
      <c r="A414" s="62"/>
      <c r="B414" s="63"/>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ht="18.0" customHeight="1">
      <c r="A415" s="62"/>
      <c r="B415" s="63"/>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ht="18.0" customHeight="1">
      <c r="A416" s="62"/>
      <c r="B416" s="63"/>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ht="18.0" customHeight="1">
      <c r="A417" s="62"/>
      <c r="B417" s="63"/>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ht="18.0" customHeight="1">
      <c r="A418" s="62"/>
      <c r="B418" s="63"/>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ht="18.0" customHeight="1">
      <c r="A419" s="62"/>
      <c r="B419" s="63"/>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ht="18.0" customHeight="1">
      <c r="A420" s="62"/>
      <c r="B420" s="63"/>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ht="18.0" customHeight="1">
      <c r="A421" s="62"/>
      <c r="B421" s="63"/>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ht="18.0" customHeight="1">
      <c r="A422" s="62"/>
      <c r="B422" s="63"/>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ht="18.0" customHeight="1">
      <c r="A423" s="62"/>
      <c r="B423" s="63"/>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ht="18.0" customHeight="1">
      <c r="A424" s="62"/>
      <c r="B424" s="63"/>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ht="18.0" customHeight="1">
      <c r="A425" s="62"/>
      <c r="B425" s="63"/>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ht="18.0" customHeight="1">
      <c r="A426" s="62"/>
      <c r="B426" s="63"/>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ht="18.0" customHeight="1">
      <c r="A427" s="62"/>
      <c r="B427" s="63"/>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ht="18.0" customHeight="1">
      <c r="A428" s="62"/>
      <c r="B428" s="63"/>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ht="18.0" customHeight="1">
      <c r="A429" s="62"/>
      <c r="B429" s="63"/>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ht="18.0" customHeight="1">
      <c r="A430" s="62"/>
      <c r="B430" s="63"/>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ht="18.0" customHeight="1">
      <c r="A431" s="62"/>
      <c r="B431" s="63"/>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ht="18.0" customHeight="1">
      <c r="A432" s="62"/>
      <c r="B432" s="63"/>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ht="18.0" customHeight="1">
      <c r="A433" s="62"/>
      <c r="B433" s="63"/>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ht="18.0" customHeight="1">
      <c r="A434" s="62"/>
      <c r="B434" s="63"/>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ht="18.0" customHeight="1">
      <c r="A435" s="62"/>
      <c r="B435" s="63"/>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ht="18.0" customHeight="1">
      <c r="A436" s="62"/>
      <c r="B436" s="63"/>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ht="18.0" customHeight="1">
      <c r="A437" s="62"/>
      <c r="B437" s="63"/>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ht="18.0" customHeight="1">
      <c r="A438" s="62"/>
      <c r="B438" s="63"/>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ht="18.0" customHeight="1">
      <c r="A439" s="62"/>
      <c r="B439" s="63"/>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ht="18.0" customHeight="1">
      <c r="A440" s="62"/>
      <c r="B440" s="63"/>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ht="18.0" customHeight="1">
      <c r="A441" s="62"/>
      <c r="B441" s="63"/>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ht="18.0" customHeight="1">
      <c r="A442" s="62"/>
      <c r="B442" s="63"/>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ht="18.0" customHeight="1">
      <c r="A443" s="62"/>
      <c r="B443" s="63"/>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ht="18.0" customHeight="1">
      <c r="A444" s="62"/>
      <c r="B444" s="63"/>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ht="18.0" customHeight="1">
      <c r="A445" s="62"/>
      <c r="B445" s="63"/>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ht="18.0" customHeight="1">
      <c r="A446" s="62"/>
      <c r="B446" s="63"/>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ht="18.0" customHeight="1">
      <c r="A447" s="62"/>
      <c r="B447" s="63"/>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ht="18.0" customHeight="1">
      <c r="A448" s="62"/>
      <c r="B448" s="63"/>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ht="18.0" customHeight="1">
      <c r="A449" s="62"/>
      <c r="B449" s="63"/>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ht="18.0" customHeight="1">
      <c r="A450" s="62"/>
      <c r="B450" s="63"/>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ht="18.0" customHeight="1">
      <c r="A451" s="62"/>
      <c r="B451" s="63"/>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ht="18.0" customHeight="1">
      <c r="A452" s="62"/>
      <c r="B452" s="63"/>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ht="18.0" customHeight="1">
      <c r="A453" s="62"/>
      <c r="B453" s="63"/>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ht="18.0" customHeight="1">
      <c r="A454" s="62"/>
      <c r="B454" s="63"/>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ht="18.0" customHeight="1">
      <c r="A455" s="62"/>
      <c r="B455" s="63"/>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ht="18.0" customHeight="1">
      <c r="A456" s="62"/>
      <c r="B456" s="63"/>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ht="18.0" customHeight="1">
      <c r="A457" s="62"/>
      <c r="B457" s="63"/>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ht="18.0" customHeight="1">
      <c r="A458" s="62"/>
      <c r="B458" s="63"/>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ht="18.0" customHeight="1">
      <c r="A459" s="62"/>
      <c r="B459" s="63"/>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ht="18.0" customHeight="1">
      <c r="A460" s="62"/>
      <c r="B460" s="63"/>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ht="18.0" customHeight="1">
      <c r="A461" s="62"/>
      <c r="B461" s="63"/>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ht="18.0" customHeight="1">
      <c r="A462" s="62"/>
      <c r="B462" s="63"/>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ht="18.0" customHeight="1">
      <c r="A463" s="62"/>
      <c r="B463" s="63"/>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ht="18.0" customHeight="1">
      <c r="A464" s="62"/>
      <c r="B464" s="63"/>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ht="18.0" customHeight="1">
      <c r="A465" s="62"/>
      <c r="B465" s="63"/>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ht="18.0" customHeight="1">
      <c r="A466" s="62"/>
      <c r="B466" s="63"/>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ht="18.0" customHeight="1">
      <c r="A467" s="62"/>
      <c r="B467" s="63"/>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ht="18.0" customHeight="1">
      <c r="A468" s="62"/>
      <c r="B468" s="63"/>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ht="18.0" customHeight="1">
      <c r="A469" s="62"/>
      <c r="B469" s="63"/>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ht="18.0" customHeight="1">
      <c r="A470" s="62"/>
      <c r="B470" s="63"/>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ht="18.0" customHeight="1">
      <c r="A471" s="62"/>
      <c r="B471" s="63"/>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ht="18.0" customHeight="1">
      <c r="A472" s="62"/>
      <c r="B472" s="63"/>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ht="18.0" customHeight="1">
      <c r="A473" s="62"/>
      <c r="B473" s="63"/>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ht="18.0" customHeight="1">
      <c r="A474" s="62"/>
      <c r="B474" s="63"/>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ht="18.0" customHeight="1">
      <c r="A475" s="62"/>
      <c r="B475" s="63"/>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ht="18.0" customHeight="1">
      <c r="A476" s="62"/>
      <c r="B476" s="63"/>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ht="18.0" customHeight="1">
      <c r="A477" s="62"/>
      <c r="B477" s="63"/>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ht="18.0" customHeight="1">
      <c r="A478" s="62"/>
      <c r="B478" s="63"/>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ht="18.0" customHeight="1">
      <c r="A479" s="62"/>
      <c r="B479" s="63"/>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ht="18.0" customHeight="1">
      <c r="A480" s="62"/>
      <c r="B480" s="63"/>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ht="18.0" customHeight="1">
      <c r="A481" s="62"/>
      <c r="B481" s="63"/>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ht="18.0" customHeight="1">
      <c r="A482" s="62"/>
      <c r="B482" s="63"/>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ht="18.0" customHeight="1">
      <c r="A483" s="62"/>
      <c r="B483" s="63"/>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ht="18.0" customHeight="1">
      <c r="A484" s="62"/>
      <c r="B484" s="63"/>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ht="18.0" customHeight="1">
      <c r="A485" s="62"/>
      <c r="B485" s="63"/>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ht="18.0" customHeight="1">
      <c r="A486" s="62"/>
      <c r="B486" s="63"/>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ht="18.0" customHeight="1">
      <c r="A487" s="62"/>
      <c r="B487" s="63"/>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ht="18.0" customHeight="1">
      <c r="A488" s="62"/>
      <c r="B488" s="63"/>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ht="18.0" customHeight="1">
      <c r="A489" s="62"/>
      <c r="B489" s="63"/>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ht="18.0" customHeight="1">
      <c r="A490" s="62"/>
      <c r="B490" s="63"/>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ht="18.0" customHeight="1">
      <c r="A491" s="62"/>
      <c r="B491" s="63"/>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ht="18.0" customHeight="1">
      <c r="A492" s="62"/>
      <c r="B492" s="63"/>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ht="18.0" customHeight="1">
      <c r="A493" s="62"/>
      <c r="B493" s="63"/>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ht="18.0" customHeight="1">
      <c r="A494" s="62"/>
      <c r="B494" s="63"/>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ht="18.0" customHeight="1">
      <c r="A495" s="62"/>
      <c r="B495" s="63"/>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ht="18.0" customHeight="1">
      <c r="A496" s="62"/>
      <c r="B496" s="63"/>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ht="18.0" customHeight="1">
      <c r="A497" s="62"/>
      <c r="B497" s="63"/>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ht="18.0" customHeight="1">
      <c r="A498" s="62"/>
      <c r="B498" s="63"/>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ht="18.0" customHeight="1">
      <c r="A499" s="62"/>
      <c r="B499" s="63"/>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ht="18.0" customHeight="1">
      <c r="A500" s="62"/>
      <c r="B500" s="63"/>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ht="18.0" customHeight="1">
      <c r="A501" s="62"/>
      <c r="B501" s="63"/>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ht="18.0" customHeight="1">
      <c r="A502" s="62"/>
      <c r="B502" s="63"/>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ht="18.0" customHeight="1">
      <c r="A503" s="62"/>
      <c r="B503" s="63"/>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ht="18.0" customHeight="1">
      <c r="A504" s="62"/>
      <c r="B504" s="63"/>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ht="18.0" customHeight="1">
      <c r="A505" s="62"/>
      <c r="B505" s="63"/>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ht="18.0" customHeight="1">
      <c r="A506" s="62"/>
      <c r="B506" s="63"/>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ht="18.0" customHeight="1">
      <c r="A507" s="62"/>
      <c r="B507" s="63"/>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ht="18.0" customHeight="1">
      <c r="A508" s="62"/>
      <c r="B508" s="63"/>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ht="18.0" customHeight="1">
      <c r="A509" s="62"/>
      <c r="B509" s="63"/>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ht="18.0" customHeight="1">
      <c r="A510" s="62"/>
      <c r="B510" s="63"/>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ht="18.0" customHeight="1">
      <c r="A511" s="62"/>
      <c r="B511" s="63"/>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ht="18.0" customHeight="1">
      <c r="A512" s="62"/>
      <c r="B512" s="63"/>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ht="18.0" customHeight="1">
      <c r="A513" s="62"/>
      <c r="B513" s="63"/>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ht="18.0" customHeight="1">
      <c r="A514" s="62"/>
      <c r="B514" s="63"/>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ht="18.0" customHeight="1">
      <c r="A515" s="62"/>
      <c r="B515" s="63"/>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ht="18.0" customHeight="1">
      <c r="A516" s="62"/>
      <c r="B516" s="63"/>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ht="18.0" customHeight="1">
      <c r="A517" s="62"/>
      <c r="B517" s="63"/>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ht="18.0" customHeight="1">
      <c r="A518" s="62"/>
      <c r="B518" s="63"/>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ht="18.0" customHeight="1">
      <c r="A519" s="62"/>
      <c r="B519" s="63"/>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ht="18.0" customHeight="1">
      <c r="A520" s="62"/>
      <c r="B520" s="63"/>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ht="18.0" customHeight="1">
      <c r="A521" s="62"/>
      <c r="B521" s="63"/>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ht="18.0" customHeight="1">
      <c r="A522" s="62"/>
      <c r="B522" s="63"/>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ht="18.0" customHeight="1">
      <c r="A523" s="62"/>
      <c r="B523" s="63"/>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ht="18.0" customHeight="1">
      <c r="A524" s="62"/>
      <c r="B524" s="63"/>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ht="18.0" customHeight="1">
      <c r="A525" s="62"/>
      <c r="B525" s="63"/>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ht="18.0" customHeight="1">
      <c r="A526" s="62"/>
      <c r="B526" s="63"/>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ht="18.0" customHeight="1">
      <c r="A527" s="62"/>
      <c r="B527" s="63"/>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ht="18.0" customHeight="1">
      <c r="A528" s="62"/>
      <c r="B528" s="63"/>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ht="18.0" customHeight="1">
      <c r="A529" s="62"/>
      <c r="B529" s="63"/>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ht="18.0" customHeight="1">
      <c r="A530" s="62"/>
      <c r="B530" s="63"/>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ht="18.0" customHeight="1">
      <c r="A531" s="62"/>
      <c r="B531" s="63"/>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ht="18.0" customHeight="1">
      <c r="A532" s="62"/>
      <c r="B532" s="63"/>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ht="18.0" customHeight="1">
      <c r="A533" s="62"/>
      <c r="B533" s="63"/>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ht="18.0" customHeight="1">
      <c r="A534" s="62"/>
      <c r="B534" s="63"/>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ht="18.0" customHeight="1">
      <c r="A535" s="62"/>
      <c r="B535" s="63"/>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ht="18.0" customHeight="1">
      <c r="A536" s="62"/>
      <c r="B536" s="63"/>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ht="18.0" customHeight="1">
      <c r="A537" s="62"/>
      <c r="B537" s="63"/>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ht="18.0" customHeight="1">
      <c r="A538" s="62"/>
      <c r="B538" s="63"/>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ht="18.0" customHeight="1">
      <c r="A539" s="62"/>
      <c r="B539" s="63"/>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ht="18.0" customHeight="1">
      <c r="A540" s="62"/>
      <c r="B540" s="63"/>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ht="18.0" customHeight="1">
      <c r="A541" s="62"/>
      <c r="B541" s="63"/>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ht="18.0" customHeight="1">
      <c r="A542" s="62"/>
      <c r="B542" s="63"/>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ht="18.0" customHeight="1">
      <c r="A543" s="62"/>
      <c r="B543" s="63"/>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ht="18.0" customHeight="1">
      <c r="A544" s="62"/>
      <c r="B544" s="63"/>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ht="18.0" customHeight="1">
      <c r="A545" s="62"/>
      <c r="B545" s="63"/>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ht="18.0" customHeight="1">
      <c r="A546" s="62"/>
      <c r="B546" s="63"/>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ht="18.0" customHeight="1">
      <c r="A547" s="62"/>
      <c r="B547" s="63"/>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ht="18.0" customHeight="1">
      <c r="A548" s="62"/>
      <c r="B548" s="63"/>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ht="18.0" customHeight="1">
      <c r="A549" s="62"/>
      <c r="B549" s="63"/>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ht="18.0" customHeight="1">
      <c r="A550" s="62"/>
      <c r="B550" s="63"/>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ht="18.0" customHeight="1">
      <c r="A551" s="62"/>
      <c r="B551" s="63"/>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ht="18.0" customHeight="1">
      <c r="A552" s="62"/>
      <c r="B552" s="63"/>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ht="18.0" customHeight="1">
      <c r="A553" s="62"/>
      <c r="B553" s="63"/>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ht="18.0" customHeight="1">
      <c r="A554" s="62"/>
      <c r="B554" s="63"/>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ht="18.0" customHeight="1">
      <c r="A555" s="62"/>
      <c r="B555" s="63"/>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ht="18.0" customHeight="1">
      <c r="A556" s="62"/>
      <c r="B556" s="63"/>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ht="18.0" customHeight="1">
      <c r="A557" s="62"/>
      <c r="B557" s="63"/>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ht="18.0" customHeight="1">
      <c r="A558" s="62"/>
      <c r="B558" s="63"/>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ht="18.0" customHeight="1">
      <c r="A559" s="62"/>
      <c r="B559" s="63"/>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ht="18.0" customHeight="1">
      <c r="A560" s="62"/>
      <c r="B560" s="63"/>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ht="18.0" customHeight="1">
      <c r="A561" s="62"/>
      <c r="B561" s="63"/>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ht="18.0" customHeight="1">
      <c r="A562" s="62"/>
      <c r="B562" s="63"/>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ht="18.0" customHeight="1">
      <c r="A563" s="62"/>
      <c r="B563" s="63"/>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ht="18.0" customHeight="1">
      <c r="A564" s="62"/>
      <c r="B564" s="63"/>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ht="18.0" customHeight="1">
      <c r="A565" s="62"/>
      <c r="B565" s="63"/>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ht="18.0" customHeight="1">
      <c r="A566" s="62"/>
      <c r="B566" s="63"/>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ht="18.0" customHeight="1">
      <c r="A567" s="62"/>
      <c r="B567" s="63"/>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ht="18.0" customHeight="1">
      <c r="A568" s="62"/>
      <c r="B568" s="63"/>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ht="18.0" customHeight="1">
      <c r="A569" s="62"/>
      <c r="B569" s="63"/>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ht="18.0" customHeight="1">
      <c r="A570" s="62"/>
      <c r="B570" s="63"/>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ht="18.0" customHeight="1">
      <c r="A571" s="62"/>
      <c r="B571" s="63"/>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ht="18.0" customHeight="1">
      <c r="A572" s="62"/>
      <c r="B572" s="63"/>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ht="18.0" customHeight="1">
      <c r="A573" s="62"/>
      <c r="B573" s="63"/>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ht="18.0" customHeight="1">
      <c r="A574" s="62"/>
      <c r="B574" s="63"/>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ht="18.0" customHeight="1">
      <c r="A575" s="62"/>
      <c r="B575" s="63"/>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ht="18.0" customHeight="1">
      <c r="A576" s="62"/>
      <c r="B576" s="63"/>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ht="18.0" customHeight="1">
      <c r="A577" s="62"/>
      <c r="B577" s="63"/>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ht="18.0" customHeight="1">
      <c r="A578" s="62"/>
      <c r="B578" s="63"/>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ht="18.0" customHeight="1">
      <c r="A579" s="62"/>
      <c r="B579" s="63"/>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ht="18.0" customHeight="1">
      <c r="A580" s="62"/>
      <c r="B580" s="63"/>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ht="18.0" customHeight="1">
      <c r="A581" s="62"/>
      <c r="B581" s="63"/>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ht="18.0" customHeight="1">
      <c r="A582" s="62"/>
      <c r="B582" s="63"/>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ht="18.0" customHeight="1">
      <c r="A583" s="62"/>
      <c r="B583" s="63"/>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ht="18.0" customHeight="1">
      <c r="A584" s="62"/>
      <c r="B584" s="63"/>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ht="18.0" customHeight="1">
      <c r="A585" s="62"/>
      <c r="B585" s="63"/>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ht="18.0" customHeight="1">
      <c r="A586" s="62"/>
      <c r="B586" s="63"/>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ht="18.0" customHeight="1">
      <c r="A587" s="62"/>
      <c r="B587" s="63"/>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ht="18.0" customHeight="1">
      <c r="A588" s="62"/>
      <c r="B588" s="63"/>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ht="18.0" customHeight="1">
      <c r="A589" s="62"/>
      <c r="B589" s="63"/>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ht="18.0" customHeight="1">
      <c r="A590" s="62"/>
      <c r="B590" s="63"/>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ht="18.0" customHeight="1">
      <c r="A591" s="62"/>
      <c r="B591" s="63"/>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ht="18.0" customHeight="1">
      <c r="A592" s="62"/>
      <c r="B592" s="63"/>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ht="18.0" customHeight="1">
      <c r="A593" s="62"/>
      <c r="B593" s="63"/>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ht="18.0" customHeight="1">
      <c r="A594" s="62"/>
      <c r="B594" s="63"/>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ht="18.0" customHeight="1">
      <c r="A595" s="62"/>
      <c r="B595" s="63"/>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ht="18.0" customHeight="1">
      <c r="A596" s="62"/>
      <c r="B596" s="63"/>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ht="18.0" customHeight="1">
      <c r="A597" s="62"/>
      <c r="B597" s="63"/>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ht="18.0" customHeight="1">
      <c r="A598" s="62"/>
      <c r="B598" s="63"/>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ht="18.0" customHeight="1">
      <c r="A599" s="62"/>
      <c r="B599" s="63"/>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ht="18.0" customHeight="1">
      <c r="A600" s="62"/>
      <c r="B600" s="63"/>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ht="18.0" customHeight="1">
      <c r="A601" s="62"/>
      <c r="B601" s="63"/>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ht="18.0" customHeight="1">
      <c r="A602" s="62"/>
      <c r="B602" s="63"/>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ht="18.0" customHeight="1">
      <c r="A603" s="62"/>
      <c r="B603" s="63"/>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ht="18.0" customHeight="1">
      <c r="A604" s="62"/>
      <c r="B604" s="63"/>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ht="18.0" customHeight="1">
      <c r="A605" s="62"/>
      <c r="B605" s="63"/>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ht="18.0" customHeight="1">
      <c r="A606" s="62"/>
      <c r="B606" s="63"/>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ht="18.0" customHeight="1">
      <c r="A607" s="62"/>
      <c r="B607" s="63"/>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ht="18.0" customHeight="1">
      <c r="A608" s="62"/>
      <c r="B608" s="63"/>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ht="18.0" customHeight="1">
      <c r="A609" s="62"/>
      <c r="B609" s="63"/>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ht="18.0" customHeight="1">
      <c r="A610" s="62"/>
      <c r="B610" s="63"/>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ht="18.0" customHeight="1">
      <c r="A611" s="62"/>
      <c r="B611" s="63"/>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ht="18.0" customHeight="1">
      <c r="A612" s="62"/>
      <c r="B612" s="63"/>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ht="18.0" customHeight="1">
      <c r="A613" s="62"/>
      <c r="B613" s="63"/>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ht="18.0" customHeight="1">
      <c r="A614" s="62"/>
      <c r="B614" s="63"/>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ht="18.0" customHeight="1">
      <c r="A615" s="62"/>
      <c r="B615" s="63"/>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ht="18.0" customHeight="1">
      <c r="A616" s="62"/>
      <c r="B616" s="63"/>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ht="18.0" customHeight="1">
      <c r="A617" s="62"/>
      <c r="B617" s="63"/>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ht="18.0" customHeight="1">
      <c r="A618" s="62"/>
      <c r="B618" s="63"/>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ht="18.0" customHeight="1">
      <c r="A619" s="62"/>
      <c r="B619" s="63"/>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ht="18.0" customHeight="1">
      <c r="A620" s="62"/>
      <c r="B620" s="63"/>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ht="18.0" customHeight="1">
      <c r="A621" s="62"/>
      <c r="B621" s="63"/>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ht="18.0" customHeight="1">
      <c r="A622" s="62"/>
      <c r="B622" s="63"/>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ht="18.0" customHeight="1">
      <c r="A623" s="62"/>
      <c r="B623" s="63"/>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ht="18.0" customHeight="1">
      <c r="A624" s="62"/>
      <c r="B624" s="63"/>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ht="18.0" customHeight="1">
      <c r="A625" s="62"/>
      <c r="B625" s="63"/>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ht="18.0" customHeight="1">
      <c r="A626" s="62"/>
      <c r="B626" s="63"/>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ht="18.0" customHeight="1">
      <c r="A627" s="62"/>
      <c r="B627" s="63"/>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ht="18.0" customHeight="1">
      <c r="A628" s="62"/>
      <c r="B628" s="63"/>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ht="18.0" customHeight="1">
      <c r="A629" s="62"/>
      <c r="B629" s="63"/>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ht="18.0" customHeight="1">
      <c r="A630" s="62"/>
      <c r="B630" s="63"/>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ht="18.0" customHeight="1">
      <c r="A631" s="62"/>
      <c r="B631" s="63"/>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ht="18.0" customHeight="1">
      <c r="A632" s="62"/>
      <c r="B632" s="63"/>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ht="18.0" customHeight="1">
      <c r="A633" s="62"/>
      <c r="B633" s="63"/>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ht="18.0" customHeight="1">
      <c r="A634" s="62"/>
      <c r="B634" s="63"/>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ht="18.0" customHeight="1">
      <c r="A635" s="62"/>
      <c r="B635" s="63"/>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ht="18.0" customHeight="1">
      <c r="A636" s="62"/>
      <c r="B636" s="63"/>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ht="18.0" customHeight="1">
      <c r="A637" s="62"/>
      <c r="B637" s="63"/>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ht="18.0" customHeight="1">
      <c r="A638" s="62"/>
      <c r="B638" s="63"/>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ht="18.0" customHeight="1">
      <c r="A639" s="62"/>
      <c r="B639" s="63"/>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ht="18.0" customHeight="1">
      <c r="A640" s="62"/>
      <c r="B640" s="63"/>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ht="18.0" customHeight="1">
      <c r="A641" s="62"/>
      <c r="B641" s="63"/>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ht="18.0" customHeight="1">
      <c r="A642" s="62"/>
      <c r="B642" s="63"/>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ht="18.0" customHeight="1">
      <c r="A643" s="62"/>
      <c r="B643" s="63"/>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ht="18.0" customHeight="1">
      <c r="A644" s="62"/>
      <c r="B644" s="63"/>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ht="18.0" customHeight="1">
      <c r="A645" s="62"/>
      <c r="B645" s="63"/>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ht="18.0" customHeight="1">
      <c r="A646" s="62"/>
      <c r="B646" s="63"/>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ht="18.0" customHeight="1">
      <c r="A647" s="62"/>
      <c r="B647" s="63"/>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ht="18.0" customHeight="1">
      <c r="A648" s="62"/>
      <c r="B648" s="63"/>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ht="18.0" customHeight="1">
      <c r="A649" s="62"/>
      <c r="B649" s="63"/>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ht="18.0" customHeight="1">
      <c r="A650" s="62"/>
      <c r="B650" s="63"/>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ht="18.0" customHeight="1">
      <c r="A651" s="62"/>
      <c r="B651" s="63"/>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ht="18.0" customHeight="1">
      <c r="A652" s="62"/>
      <c r="B652" s="63"/>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ht="18.0" customHeight="1">
      <c r="A653" s="62"/>
      <c r="B653" s="63"/>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ht="18.0" customHeight="1">
      <c r="A654" s="62"/>
      <c r="B654" s="63"/>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ht="18.0" customHeight="1">
      <c r="A655" s="62"/>
      <c r="B655" s="63"/>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ht="18.0" customHeight="1">
      <c r="A656" s="62"/>
      <c r="B656" s="63"/>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ht="18.0" customHeight="1">
      <c r="A657" s="62"/>
      <c r="B657" s="63"/>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ht="18.0" customHeight="1">
      <c r="A658" s="62"/>
      <c r="B658" s="63"/>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ht="18.0" customHeight="1">
      <c r="A659" s="62"/>
      <c r="B659" s="63"/>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ht="18.0" customHeight="1">
      <c r="A660" s="62"/>
      <c r="B660" s="63"/>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ht="18.0" customHeight="1">
      <c r="A661" s="62"/>
      <c r="B661" s="63"/>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ht="18.0" customHeight="1">
      <c r="A662" s="62"/>
      <c r="B662" s="63"/>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ht="18.0" customHeight="1">
      <c r="A663" s="62"/>
      <c r="B663" s="63"/>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ht="18.0" customHeight="1">
      <c r="A664" s="62"/>
      <c r="B664" s="63"/>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ht="18.0" customHeight="1">
      <c r="A665" s="62"/>
      <c r="B665" s="63"/>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ht="18.0" customHeight="1">
      <c r="A666" s="62"/>
      <c r="B666" s="63"/>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ht="18.0" customHeight="1">
      <c r="A667" s="62"/>
      <c r="B667" s="63"/>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ht="18.0" customHeight="1">
      <c r="A668" s="62"/>
      <c r="B668" s="63"/>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ht="18.0" customHeight="1">
      <c r="A669" s="62"/>
      <c r="B669" s="63"/>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ht="18.0" customHeight="1">
      <c r="A670" s="62"/>
      <c r="B670" s="63"/>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ht="18.0" customHeight="1">
      <c r="A671" s="62"/>
      <c r="B671" s="63"/>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ht="18.0" customHeight="1">
      <c r="A672" s="62"/>
      <c r="B672" s="63"/>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ht="18.0" customHeight="1">
      <c r="A673" s="62"/>
      <c r="B673" s="63"/>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ht="18.0" customHeight="1">
      <c r="A674" s="62"/>
      <c r="B674" s="63"/>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ht="18.0" customHeight="1">
      <c r="A675" s="62"/>
      <c r="B675" s="63"/>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ht="18.0" customHeight="1">
      <c r="A676" s="62"/>
      <c r="B676" s="63"/>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ht="18.0" customHeight="1">
      <c r="A677" s="62"/>
      <c r="B677" s="63"/>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ht="18.0" customHeight="1">
      <c r="A678" s="62"/>
      <c r="B678" s="63"/>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ht="18.0" customHeight="1">
      <c r="A679" s="62"/>
      <c r="B679" s="63"/>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ht="18.0" customHeight="1">
      <c r="A680" s="62"/>
      <c r="B680" s="63"/>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ht="18.0" customHeight="1">
      <c r="A681" s="62"/>
      <c r="B681" s="63"/>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ht="18.0" customHeight="1">
      <c r="A682" s="62"/>
      <c r="B682" s="63"/>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ht="18.0" customHeight="1">
      <c r="A683" s="62"/>
      <c r="B683" s="63"/>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ht="18.0" customHeight="1">
      <c r="A684" s="62"/>
      <c r="B684" s="63"/>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ht="18.0" customHeight="1">
      <c r="A685" s="62"/>
      <c r="B685" s="63"/>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ht="18.0" customHeight="1">
      <c r="A686" s="62"/>
      <c r="B686" s="63"/>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ht="18.0" customHeight="1">
      <c r="A687" s="62"/>
      <c r="B687" s="63"/>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ht="18.0" customHeight="1">
      <c r="A688" s="62"/>
      <c r="B688" s="63"/>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ht="18.0" customHeight="1">
      <c r="A689" s="62"/>
      <c r="B689" s="63"/>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ht="18.0" customHeight="1">
      <c r="A690" s="62"/>
      <c r="B690" s="63"/>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ht="18.0" customHeight="1">
      <c r="A691" s="62"/>
      <c r="B691" s="63"/>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ht="18.0" customHeight="1">
      <c r="A692" s="62"/>
      <c r="B692" s="63"/>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ht="18.0" customHeight="1">
      <c r="A693" s="62"/>
      <c r="B693" s="63"/>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ht="18.0" customHeight="1">
      <c r="A694" s="62"/>
      <c r="B694" s="63"/>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ht="18.0" customHeight="1">
      <c r="A695" s="62"/>
      <c r="B695" s="63"/>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ht="18.0" customHeight="1">
      <c r="A696" s="62"/>
      <c r="B696" s="63"/>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ht="18.0" customHeight="1">
      <c r="A697" s="62"/>
      <c r="B697" s="63"/>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ht="18.0" customHeight="1">
      <c r="A698" s="62"/>
      <c r="B698" s="63"/>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ht="18.0" customHeight="1">
      <c r="A699" s="62"/>
      <c r="B699" s="63"/>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ht="18.0" customHeight="1">
      <c r="A700" s="62"/>
      <c r="B700" s="63"/>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ht="18.0" customHeight="1">
      <c r="A701" s="62"/>
      <c r="B701" s="63"/>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ht="18.0" customHeight="1">
      <c r="A702" s="62"/>
      <c r="B702" s="63"/>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ht="18.0" customHeight="1">
      <c r="A703" s="62"/>
      <c r="B703" s="63"/>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ht="18.0" customHeight="1">
      <c r="A704" s="62"/>
      <c r="B704" s="63"/>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ht="18.0" customHeight="1">
      <c r="A705" s="62"/>
      <c r="B705" s="63"/>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ht="18.0" customHeight="1">
      <c r="A706" s="62"/>
      <c r="B706" s="63"/>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ht="18.0" customHeight="1">
      <c r="A707" s="62"/>
      <c r="B707" s="63"/>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ht="18.0" customHeight="1">
      <c r="A708" s="62"/>
      <c r="B708" s="63"/>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ht="18.0" customHeight="1">
      <c r="A709" s="62"/>
      <c r="B709" s="63"/>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ht="18.0" customHeight="1">
      <c r="A710" s="62"/>
      <c r="B710" s="63"/>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ht="18.0" customHeight="1">
      <c r="A711" s="62"/>
      <c r="B711" s="63"/>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ht="18.0" customHeight="1">
      <c r="A712" s="62"/>
      <c r="B712" s="63"/>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ht="18.0" customHeight="1">
      <c r="A713" s="62"/>
      <c r="B713" s="63"/>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ht="18.0" customHeight="1">
      <c r="A714" s="62"/>
      <c r="B714" s="63"/>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ht="18.0" customHeight="1">
      <c r="A715" s="62"/>
      <c r="B715" s="63"/>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ht="18.0" customHeight="1">
      <c r="A716" s="62"/>
      <c r="B716" s="63"/>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ht="18.0" customHeight="1">
      <c r="A717" s="62"/>
      <c r="B717" s="63"/>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ht="18.0" customHeight="1">
      <c r="A718" s="62"/>
      <c r="B718" s="63"/>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ht="18.0" customHeight="1">
      <c r="A719" s="62"/>
      <c r="B719" s="63"/>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ht="18.0" customHeight="1">
      <c r="A720" s="62"/>
      <c r="B720" s="63"/>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ht="18.0" customHeight="1">
      <c r="A721" s="62"/>
      <c r="B721" s="63"/>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ht="18.0" customHeight="1">
      <c r="A722" s="62"/>
      <c r="B722" s="63"/>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ht="18.0" customHeight="1">
      <c r="A723" s="62"/>
      <c r="B723" s="63"/>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ht="18.0" customHeight="1">
      <c r="A724" s="62"/>
      <c r="B724" s="63"/>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ht="18.0" customHeight="1">
      <c r="A725" s="62"/>
      <c r="B725" s="63"/>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ht="18.0" customHeight="1">
      <c r="A726" s="62"/>
      <c r="B726" s="63"/>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ht="18.0" customHeight="1">
      <c r="A727" s="62"/>
      <c r="B727" s="63"/>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ht="18.0" customHeight="1">
      <c r="A728" s="62"/>
      <c r="B728" s="63"/>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ht="18.0" customHeight="1">
      <c r="A729" s="62"/>
      <c r="B729" s="63"/>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ht="18.0" customHeight="1">
      <c r="A730" s="62"/>
      <c r="B730" s="63"/>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ht="18.0" customHeight="1">
      <c r="A731" s="62"/>
      <c r="B731" s="63"/>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ht="18.0" customHeight="1">
      <c r="A732" s="62"/>
      <c r="B732" s="63"/>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ht="18.0" customHeight="1">
      <c r="A733" s="62"/>
      <c r="B733" s="63"/>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ht="18.0" customHeight="1">
      <c r="A734" s="62"/>
      <c r="B734" s="63"/>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ht="18.0" customHeight="1">
      <c r="A735" s="62"/>
      <c r="B735" s="63"/>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ht="18.0" customHeight="1">
      <c r="A736" s="62"/>
      <c r="B736" s="63"/>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ht="18.0" customHeight="1">
      <c r="A737" s="62"/>
      <c r="B737" s="63"/>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ht="18.0" customHeight="1">
      <c r="A738" s="62"/>
      <c r="B738" s="63"/>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ht="18.0" customHeight="1">
      <c r="A739" s="62"/>
      <c r="B739" s="63"/>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ht="18.0" customHeight="1">
      <c r="A740" s="62"/>
      <c r="B740" s="63"/>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ht="18.0" customHeight="1">
      <c r="A741" s="62"/>
      <c r="B741" s="63"/>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ht="18.0" customHeight="1">
      <c r="A742" s="62"/>
      <c r="B742" s="63"/>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ht="18.0" customHeight="1">
      <c r="A743" s="62"/>
      <c r="B743" s="63"/>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ht="18.0" customHeight="1">
      <c r="A744" s="62"/>
      <c r="B744" s="63"/>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ht="18.0" customHeight="1">
      <c r="A745" s="62"/>
      <c r="B745" s="63"/>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ht="18.0" customHeight="1">
      <c r="A746" s="62"/>
      <c r="B746" s="63"/>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ht="18.0" customHeight="1">
      <c r="A747" s="62"/>
      <c r="B747" s="63"/>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ht="18.0" customHeight="1">
      <c r="A748" s="62"/>
      <c r="B748" s="63"/>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ht="18.0" customHeight="1">
      <c r="A749" s="62"/>
      <c r="B749" s="63"/>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ht="18.0" customHeight="1">
      <c r="A750" s="62"/>
      <c r="B750" s="63"/>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ht="18.0" customHeight="1">
      <c r="A751" s="62"/>
      <c r="B751" s="63"/>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ht="18.0" customHeight="1">
      <c r="A752" s="62"/>
      <c r="B752" s="63"/>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ht="18.0" customHeight="1">
      <c r="A753" s="62"/>
      <c r="B753" s="63"/>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ht="18.0" customHeight="1">
      <c r="A754" s="62"/>
      <c r="B754" s="63"/>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ht="18.0" customHeight="1">
      <c r="A755" s="62"/>
      <c r="B755" s="63"/>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ht="18.0" customHeight="1">
      <c r="A756" s="62"/>
      <c r="B756" s="63"/>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ht="18.0" customHeight="1">
      <c r="A757" s="62"/>
      <c r="B757" s="63"/>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ht="18.0" customHeight="1">
      <c r="A758" s="62"/>
      <c r="B758" s="63"/>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ht="18.0" customHeight="1">
      <c r="A759" s="62"/>
      <c r="B759" s="63"/>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ht="18.0" customHeight="1">
      <c r="A760" s="62"/>
      <c r="B760" s="63"/>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ht="18.0" customHeight="1">
      <c r="A761" s="62"/>
      <c r="B761" s="63"/>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ht="18.0" customHeight="1">
      <c r="A762" s="62"/>
      <c r="B762" s="63"/>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ht="18.0" customHeight="1">
      <c r="A763" s="62"/>
      <c r="B763" s="63"/>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ht="18.0" customHeight="1">
      <c r="A764" s="62"/>
      <c r="B764" s="63"/>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ht="18.0" customHeight="1">
      <c r="A765" s="62"/>
      <c r="B765" s="63"/>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ht="18.0" customHeight="1">
      <c r="A766" s="62"/>
      <c r="B766" s="63"/>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ht="18.0" customHeight="1">
      <c r="A767" s="62"/>
      <c r="B767" s="63"/>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ht="18.0" customHeight="1">
      <c r="A768" s="62"/>
      <c r="B768" s="63"/>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ht="18.0" customHeight="1">
      <c r="A769" s="62"/>
      <c r="B769" s="63"/>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ht="18.0" customHeight="1">
      <c r="A770" s="62"/>
      <c r="B770" s="63"/>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ht="18.0" customHeight="1">
      <c r="A771" s="62"/>
      <c r="B771" s="63"/>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ht="18.0" customHeight="1">
      <c r="A772" s="62"/>
      <c r="B772" s="63"/>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ht="18.0" customHeight="1">
      <c r="A773" s="62"/>
      <c r="B773" s="63"/>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ht="18.0" customHeight="1">
      <c r="A774" s="62"/>
      <c r="B774" s="63"/>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ht="18.0" customHeight="1">
      <c r="A775" s="62"/>
      <c r="B775" s="63"/>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ht="18.0" customHeight="1">
      <c r="A776" s="62"/>
      <c r="B776" s="63"/>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ht="18.0" customHeight="1">
      <c r="A777" s="62"/>
      <c r="B777" s="63"/>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ht="18.0" customHeight="1">
      <c r="A778" s="62"/>
      <c r="B778" s="63"/>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ht="18.0" customHeight="1">
      <c r="A779" s="62"/>
      <c r="B779" s="63"/>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ht="18.0" customHeight="1">
      <c r="A780" s="62"/>
      <c r="B780" s="63"/>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ht="18.0" customHeight="1">
      <c r="A781" s="62"/>
      <c r="B781" s="63"/>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ht="18.0" customHeight="1">
      <c r="A782" s="62"/>
      <c r="B782" s="63"/>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ht="18.0" customHeight="1">
      <c r="A783" s="62"/>
      <c r="B783" s="63"/>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ht="18.0" customHeight="1">
      <c r="A784" s="62"/>
      <c r="B784" s="63"/>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ht="18.0" customHeight="1">
      <c r="A785" s="62"/>
      <c r="B785" s="63"/>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ht="18.0" customHeight="1">
      <c r="A786" s="62"/>
      <c r="B786" s="63"/>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ht="18.0" customHeight="1">
      <c r="A787" s="62"/>
      <c r="B787" s="63"/>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ht="18.0" customHeight="1">
      <c r="A788" s="62"/>
      <c r="B788" s="63"/>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ht="18.0" customHeight="1">
      <c r="A789" s="62"/>
      <c r="B789" s="63"/>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ht="18.0" customHeight="1">
      <c r="A790" s="62"/>
      <c r="B790" s="63"/>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ht="18.0" customHeight="1">
      <c r="A791" s="62"/>
      <c r="B791" s="63"/>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ht="18.0" customHeight="1">
      <c r="A792" s="62"/>
      <c r="B792" s="63"/>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ht="18.0" customHeight="1">
      <c r="A793" s="62"/>
      <c r="B793" s="63"/>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ht="18.0" customHeight="1">
      <c r="A794" s="62"/>
      <c r="B794" s="63"/>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ht="18.0" customHeight="1">
      <c r="A795" s="62"/>
      <c r="B795" s="63"/>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ht="18.0" customHeight="1">
      <c r="A796" s="62"/>
      <c r="B796" s="63"/>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ht="18.0" customHeight="1">
      <c r="A797" s="62"/>
      <c r="B797" s="63"/>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ht="18.0" customHeight="1">
      <c r="A798" s="62"/>
      <c r="B798" s="63"/>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ht="18.0" customHeight="1">
      <c r="A799" s="62"/>
      <c r="B799" s="63"/>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ht="18.0" customHeight="1">
      <c r="A800" s="62"/>
      <c r="B800" s="63"/>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ht="18.0" customHeight="1">
      <c r="A801" s="62"/>
      <c r="B801" s="63"/>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ht="18.0" customHeight="1">
      <c r="A802" s="62"/>
      <c r="B802" s="63"/>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ht="18.0" customHeight="1">
      <c r="A803" s="62"/>
      <c r="B803" s="63"/>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ht="18.0" customHeight="1">
      <c r="A804" s="62"/>
      <c r="B804" s="63"/>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ht="18.0" customHeight="1">
      <c r="A805" s="62"/>
      <c r="B805" s="63"/>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ht="18.0" customHeight="1">
      <c r="A806" s="62"/>
      <c r="B806" s="63"/>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ht="18.0" customHeight="1">
      <c r="A807" s="62"/>
      <c r="B807" s="63"/>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ht="18.0" customHeight="1">
      <c r="A808" s="62"/>
      <c r="B808" s="63"/>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ht="18.0" customHeight="1">
      <c r="A809" s="62"/>
      <c r="B809" s="63"/>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ht="18.0" customHeight="1">
      <c r="A810" s="62"/>
      <c r="B810" s="63"/>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ht="18.0" customHeight="1">
      <c r="A811" s="62"/>
      <c r="B811" s="63"/>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ht="18.0" customHeight="1">
      <c r="A812" s="62"/>
      <c r="B812" s="63"/>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ht="18.0" customHeight="1">
      <c r="A813" s="62"/>
      <c r="B813" s="63"/>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ht="18.0" customHeight="1">
      <c r="A814" s="62"/>
      <c r="B814" s="63"/>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ht="18.0" customHeight="1">
      <c r="A815" s="62"/>
      <c r="B815" s="63"/>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ht="18.0" customHeight="1">
      <c r="A816" s="62"/>
      <c r="B816" s="63"/>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ht="18.0" customHeight="1">
      <c r="A817" s="62"/>
      <c r="B817" s="63"/>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ht="18.0" customHeight="1">
      <c r="A818" s="62"/>
      <c r="B818" s="63"/>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ht="18.0" customHeight="1">
      <c r="A819" s="62"/>
      <c r="B819" s="63"/>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ht="18.0" customHeight="1">
      <c r="A820" s="62"/>
      <c r="B820" s="63"/>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ht="18.0" customHeight="1">
      <c r="A821" s="62"/>
      <c r="B821" s="63"/>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ht="18.0" customHeight="1">
      <c r="A822" s="62"/>
      <c r="B822" s="63"/>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ht="18.0" customHeight="1">
      <c r="A823" s="62"/>
      <c r="B823" s="63"/>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ht="18.0" customHeight="1">
      <c r="A824" s="62"/>
      <c r="B824" s="63"/>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ht="18.0" customHeight="1">
      <c r="A825" s="62"/>
      <c r="B825" s="63"/>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ht="18.0" customHeight="1">
      <c r="A826" s="62"/>
      <c r="B826" s="63"/>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ht="18.0" customHeight="1">
      <c r="A827" s="62"/>
      <c r="B827" s="63"/>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ht="18.0" customHeight="1">
      <c r="A828" s="62"/>
      <c r="B828" s="63"/>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ht="18.0" customHeight="1">
      <c r="A829" s="62"/>
      <c r="B829" s="63"/>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ht="18.0" customHeight="1">
      <c r="A830" s="62"/>
      <c r="B830" s="63"/>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ht="18.0" customHeight="1">
      <c r="A831" s="62"/>
      <c r="B831" s="63"/>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ht="18.0" customHeight="1">
      <c r="A832" s="62"/>
      <c r="B832" s="63"/>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ht="18.0" customHeight="1">
      <c r="A833" s="62"/>
      <c r="B833" s="63"/>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ht="18.0" customHeight="1">
      <c r="A834" s="62"/>
      <c r="B834" s="63"/>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ht="18.0" customHeight="1">
      <c r="A835" s="62"/>
      <c r="B835" s="63"/>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ht="18.0" customHeight="1">
      <c r="A836" s="62"/>
      <c r="B836" s="63"/>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ht="18.0" customHeight="1">
      <c r="A837" s="62"/>
      <c r="B837" s="63"/>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ht="18.0" customHeight="1">
      <c r="A838" s="62"/>
      <c r="B838" s="63"/>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ht="18.0" customHeight="1">
      <c r="A839" s="62"/>
      <c r="B839" s="63"/>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ht="18.0" customHeight="1">
      <c r="A840" s="62"/>
      <c r="B840" s="63"/>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ht="18.0" customHeight="1">
      <c r="A841" s="62"/>
      <c r="B841" s="63"/>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ht="18.0" customHeight="1">
      <c r="A842" s="62"/>
      <c r="B842" s="63"/>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ht="18.0" customHeight="1">
      <c r="A843" s="62"/>
      <c r="B843" s="63"/>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ht="18.0" customHeight="1">
      <c r="A844" s="62"/>
      <c r="B844" s="63"/>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ht="18.0" customHeight="1">
      <c r="A845" s="62"/>
      <c r="B845" s="63"/>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ht="18.0" customHeight="1">
      <c r="A846" s="62"/>
      <c r="B846" s="63"/>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ht="18.0" customHeight="1">
      <c r="A847" s="62"/>
      <c r="B847" s="63"/>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ht="18.0" customHeight="1">
      <c r="A848" s="62"/>
      <c r="B848" s="63"/>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ht="18.0" customHeight="1">
      <c r="A849" s="62"/>
      <c r="B849" s="63"/>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ht="18.0" customHeight="1">
      <c r="A850" s="62"/>
      <c r="B850" s="63"/>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ht="18.0" customHeight="1">
      <c r="A851" s="62"/>
      <c r="B851" s="63"/>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ht="18.0" customHeight="1">
      <c r="A852" s="62"/>
      <c r="B852" s="63"/>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ht="18.0" customHeight="1">
      <c r="A853" s="62"/>
      <c r="B853" s="63"/>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ht="18.0" customHeight="1">
      <c r="A854" s="62"/>
      <c r="B854" s="63"/>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ht="18.0" customHeight="1">
      <c r="A855" s="62"/>
      <c r="B855" s="63"/>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ht="18.0" customHeight="1">
      <c r="A856" s="62"/>
      <c r="B856" s="63"/>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ht="18.0" customHeight="1">
      <c r="A857" s="62"/>
      <c r="B857" s="63"/>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ht="18.0" customHeight="1">
      <c r="A858" s="62"/>
      <c r="B858" s="63"/>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ht="18.0" customHeight="1">
      <c r="A859" s="62"/>
      <c r="B859" s="63"/>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ht="18.0" customHeight="1">
      <c r="A860" s="62"/>
      <c r="B860" s="63"/>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ht="18.0" customHeight="1">
      <c r="A861" s="62"/>
      <c r="B861" s="63"/>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ht="18.0" customHeight="1">
      <c r="A862" s="62"/>
      <c r="B862" s="63"/>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ht="18.0" customHeight="1">
      <c r="A863" s="62"/>
      <c r="B863" s="63"/>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ht="18.0" customHeight="1">
      <c r="A864" s="62"/>
      <c r="B864" s="63"/>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ht="18.0" customHeight="1">
      <c r="A865" s="62"/>
      <c r="B865" s="63"/>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ht="18.0" customHeight="1">
      <c r="A866" s="62"/>
      <c r="B866" s="63"/>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ht="18.0" customHeight="1">
      <c r="A867" s="62"/>
      <c r="B867" s="63"/>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ht="18.0" customHeight="1">
      <c r="A868" s="62"/>
      <c r="B868" s="63"/>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ht="18.0" customHeight="1">
      <c r="A869" s="62"/>
      <c r="B869" s="63"/>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ht="18.0" customHeight="1">
      <c r="A870" s="62"/>
      <c r="B870" s="63"/>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ht="18.0" customHeight="1">
      <c r="A871" s="62"/>
      <c r="B871" s="63"/>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ht="18.0" customHeight="1">
      <c r="A872" s="62"/>
      <c r="B872" s="63"/>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ht="18.0" customHeight="1">
      <c r="A873" s="62"/>
      <c r="B873" s="63"/>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ht="18.0" customHeight="1">
      <c r="A874" s="62"/>
      <c r="B874" s="63"/>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ht="18.0" customHeight="1">
      <c r="A875" s="62"/>
      <c r="B875" s="63"/>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ht="18.0" customHeight="1">
      <c r="A876" s="62"/>
      <c r="B876" s="63"/>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ht="18.0" customHeight="1">
      <c r="A877" s="62"/>
      <c r="B877" s="63"/>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ht="18.0" customHeight="1">
      <c r="A878" s="62"/>
      <c r="B878" s="63"/>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ht="18.0" customHeight="1">
      <c r="A879" s="62"/>
      <c r="B879" s="63"/>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ht="18.0" customHeight="1">
      <c r="A880" s="62"/>
      <c r="B880" s="63"/>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ht="18.0" customHeight="1">
      <c r="A881" s="62"/>
      <c r="B881" s="63"/>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ht="18.0" customHeight="1">
      <c r="A882" s="62"/>
      <c r="B882" s="63"/>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ht="18.0" customHeight="1">
      <c r="A883" s="62"/>
      <c r="B883" s="63"/>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ht="18.0" customHeight="1">
      <c r="A884" s="62"/>
      <c r="B884" s="63"/>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ht="18.0" customHeight="1">
      <c r="A885" s="62"/>
      <c r="B885" s="63"/>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ht="18.0" customHeight="1">
      <c r="A886" s="62"/>
      <c r="B886" s="63"/>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ht="18.0" customHeight="1">
      <c r="A887" s="62"/>
      <c r="B887" s="63"/>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ht="18.0" customHeight="1">
      <c r="A888" s="62"/>
      <c r="B888" s="63"/>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ht="18.0" customHeight="1">
      <c r="A889" s="62"/>
      <c r="B889" s="63"/>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ht="18.0" customHeight="1">
      <c r="A890" s="62"/>
      <c r="B890" s="63"/>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ht="18.0" customHeight="1">
      <c r="A891" s="62"/>
      <c r="B891" s="63"/>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ht="18.0" customHeight="1">
      <c r="A892" s="62"/>
      <c r="B892" s="63"/>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ht="18.0" customHeight="1">
      <c r="A893" s="62"/>
      <c r="B893" s="63"/>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ht="18.0" customHeight="1">
      <c r="A894" s="62"/>
      <c r="B894" s="63"/>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ht="18.0" customHeight="1">
      <c r="A895" s="62"/>
      <c r="B895" s="63"/>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ht="18.0" customHeight="1">
      <c r="A896" s="62"/>
      <c r="B896" s="63"/>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ht="18.0" customHeight="1">
      <c r="A897" s="62"/>
      <c r="B897" s="63"/>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ht="18.0" customHeight="1">
      <c r="A898" s="62"/>
      <c r="B898" s="63"/>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ht="18.0" customHeight="1">
      <c r="A899" s="62"/>
      <c r="B899" s="63"/>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ht="18.0" customHeight="1">
      <c r="A900" s="62"/>
      <c r="B900" s="63"/>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ht="18.0" customHeight="1">
      <c r="A901" s="62"/>
      <c r="B901" s="63"/>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ht="18.0" customHeight="1">
      <c r="A902" s="62"/>
      <c r="B902" s="63"/>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ht="18.0" customHeight="1">
      <c r="A903" s="62"/>
      <c r="B903" s="63"/>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ht="18.0" customHeight="1">
      <c r="A904" s="62"/>
      <c r="B904" s="63"/>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ht="18.0" customHeight="1">
      <c r="A905" s="62"/>
      <c r="B905" s="63"/>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ht="18.0" customHeight="1">
      <c r="A906" s="62"/>
      <c r="B906" s="63"/>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ht="18.0" customHeight="1">
      <c r="A907" s="62"/>
      <c r="B907" s="63"/>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ht="18.0" customHeight="1">
      <c r="A908" s="62"/>
      <c r="B908" s="63"/>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ht="18.0" customHeight="1">
      <c r="A909" s="62"/>
      <c r="B909" s="63"/>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ht="18.0" customHeight="1">
      <c r="A910" s="62"/>
      <c r="B910" s="63"/>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ht="18.0" customHeight="1">
      <c r="A911" s="62"/>
      <c r="B911" s="63"/>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ht="18.0" customHeight="1">
      <c r="A912" s="62"/>
      <c r="B912" s="63"/>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ht="18.0" customHeight="1">
      <c r="A913" s="62"/>
      <c r="B913" s="63"/>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ht="18.0" customHeight="1">
      <c r="A914" s="62"/>
      <c r="B914" s="63"/>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ht="18.0" customHeight="1">
      <c r="A915" s="62"/>
      <c r="B915" s="63"/>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ht="18.0" customHeight="1">
      <c r="A916" s="62"/>
      <c r="B916" s="63"/>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ht="18.0" customHeight="1">
      <c r="A917" s="62"/>
      <c r="B917" s="63"/>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ht="18.0" customHeight="1">
      <c r="A918" s="62"/>
      <c r="B918" s="63"/>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ht="18.0" customHeight="1">
      <c r="A919" s="62"/>
      <c r="B919" s="63"/>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ht="18.0" customHeight="1">
      <c r="A920" s="62"/>
      <c r="B920" s="63"/>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ht="18.0" customHeight="1">
      <c r="A921" s="62"/>
      <c r="B921" s="63"/>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ht="18.0" customHeight="1">
      <c r="A922" s="62"/>
      <c r="B922" s="63"/>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ht="18.0" customHeight="1">
      <c r="A923" s="62"/>
      <c r="B923" s="63"/>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ht="18.0" customHeight="1">
      <c r="A924" s="62"/>
      <c r="B924" s="63"/>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ht="18.0" customHeight="1">
      <c r="A925" s="62"/>
      <c r="B925" s="63"/>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ht="18.0" customHeight="1">
      <c r="A926" s="62"/>
      <c r="B926" s="63"/>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ht="18.0" customHeight="1">
      <c r="A927" s="62"/>
      <c r="B927" s="63"/>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ht="18.0" customHeight="1">
      <c r="A928" s="62"/>
      <c r="B928" s="63"/>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ht="18.0" customHeight="1">
      <c r="A929" s="62"/>
      <c r="B929" s="63"/>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ht="18.0" customHeight="1">
      <c r="A930" s="62"/>
      <c r="B930" s="63"/>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ht="18.0" customHeight="1">
      <c r="A931" s="62"/>
      <c r="B931" s="63"/>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ht="18.0" customHeight="1">
      <c r="A932" s="62"/>
      <c r="B932" s="63"/>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ht="18.0" customHeight="1">
      <c r="A933" s="62"/>
      <c r="B933" s="63"/>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ht="18.0" customHeight="1">
      <c r="A934" s="62"/>
      <c r="B934" s="63"/>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ht="18.0" customHeight="1">
      <c r="A935" s="62"/>
      <c r="B935" s="63"/>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ht="18.0" customHeight="1">
      <c r="A936" s="62"/>
      <c r="B936" s="63"/>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ht="18.0" customHeight="1">
      <c r="A937" s="62"/>
      <c r="B937" s="63"/>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ht="18.0" customHeight="1">
      <c r="A938" s="62"/>
      <c r="B938" s="63"/>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ht="18.0" customHeight="1">
      <c r="A939" s="62"/>
      <c r="B939" s="63"/>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ht="18.0" customHeight="1">
      <c r="A940" s="62"/>
      <c r="B940" s="63"/>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ht="18.0" customHeight="1">
      <c r="A941" s="62"/>
      <c r="B941" s="63"/>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ht="18.0" customHeight="1">
      <c r="A942" s="62"/>
      <c r="B942" s="63"/>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ht="18.0" customHeight="1">
      <c r="A943" s="62"/>
      <c r="B943" s="63"/>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ht="18.0" customHeight="1">
      <c r="A944" s="62"/>
      <c r="B944" s="63"/>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ht="18.0" customHeight="1">
      <c r="A945" s="62"/>
      <c r="B945" s="63"/>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ht="18.0" customHeight="1">
      <c r="A946" s="62"/>
      <c r="B946" s="63"/>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ht="18.0" customHeight="1">
      <c r="A947" s="62"/>
      <c r="B947" s="63"/>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ht="18.0" customHeight="1">
      <c r="A948" s="62"/>
      <c r="B948" s="63"/>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ht="18.0" customHeight="1">
      <c r="A949" s="62"/>
      <c r="B949" s="63"/>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ht="18.0" customHeight="1">
      <c r="A950" s="62"/>
      <c r="B950" s="63"/>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ht="18.0" customHeight="1">
      <c r="A951" s="62"/>
      <c r="B951" s="63"/>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ht="18.0" customHeight="1">
      <c r="A952" s="62"/>
      <c r="B952" s="63"/>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ht="18.0" customHeight="1">
      <c r="A953" s="62"/>
      <c r="B953" s="63"/>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ht="18.0" customHeight="1">
      <c r="A954" s="62"/>
      <c r="B954" s="63"/>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ht="18.0" customHeight="1">
      <c r="A955" s="62"/>
      <c r="B955" s="63"/>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ht="18.0" customHeight="1">
      <c r="A956" s="62"/>
      <c r="B956" s="63"/>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ht="18.0" customHeight="1">
      <c r="A957" s="62"/>
      <c r="B957" s="63"/>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ht="18.0" customHeight="1">
      <c r="A958" s="62"/>
      <c r="B958" s="63"/>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ht="18.0" customHeight="1">
      <c r="A959" s="62"/>
      <c r="B959" s="63"/>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ht="18.0" customHeight="1">
      <c r="A960" s="62"/>
      <c r="B960" s="63"/>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ht="18.0" customHeight="1">
      <c r="A961" s="62"/>
      <c r="B961" s="63"/>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ht="18.0" customHeight="1">
      <c r="A962" s="62"/>
      <c r="B962" s="63"/>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ht="18.0" customHeight="1">
      <c r="A963" s="62"/>
      <c r="B963" s="63"/>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ht="18.0" customHeight="1">
      <c r="A964" s="62"/>
      <c r="B964" s="63"/>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ht="18.0" customHeight="1">
      <c r="A965" s="62"/>
      <c r="B965" s="63"/>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ht="18.0" customHeight="1">
      <c r="A966" s="62"/>
      <c r="B966" s="63"/>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ht="18.0" customHeight="1">
      <c r="A967" s="62"/>
      <c r="B967" s="63"/>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ht="18.0" customHeight="1">
      <c r="A968" s="62"/>
      <c r="B968" s="63"/>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ht="18.0" customHeight="1">
      <c r="A969" s="62"/>
      <c r="B969" s="63"/>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ht="18.0" customHeight="1">
      <c r="A970" s="62"/>
      <c r="B970" s="63"/>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ht="18.0" customHeight="1">
      <c r="A971" s="62"/>
      <c r="B971" s="63"/>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ht="18.0" customHeight="1">
      <c r="A972" s="62"/>
      <c r="B972" s="63"/>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ht="18.0" customHeight="1">
      <c r="A973" s="62"/>
      <c r="B973" s="63"/>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ht="18.0" customHeight="1">
      <c r="A974" s="62"/>
      <c r="B974" s="63"/>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ht="18.0" customHeight="1">
      <c r="A975" s="62"/>
      <c r="B975" s="63"/>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ht="18.0" customHeight="1">
      <c r="A976" s="62"/>
      <c r="B976" s="63"/>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ht="18.0" customHeight="1">
      <c r="A977" s="62"/>
      <c r="B977" s="63"/>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ht="18.0" customHeight="1">
      <c r="A978" s="62"/>
      <c r="B978" s="63"/>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ht="18.0" customHeight="1">
      <c r="A979" s="62"/>
      <c r="B979" s="63"/>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ht="18.0" customHeight="1">
      <c r="A980" s="62"/>
      <c r="B980" s="63"/>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ht="18.0" customHeight="1">
      <c r="A981" s="62"/>
      <c r="B981" s="63"/>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ht="18.0" customHeight="1">
      <c r="A982" s="62"/>
      <c r="B982" s="63"/>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ht="18.0" customHeight="1">
      <c r="A983" s="62"/>
      <c r="B983" s="63"/>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ht="18.0" customHeight="1">
      <c r="A984" s="62"/>
      <c r="B984" s="63"/>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ht="18.0" customHeight="1">
      <c r="A985" s="62"/>
      <c r="B985" s="63"/>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ht="18.0" customHeight="1">
      <c r="A986" s="62"/>
      <c r="B986" s="63"/>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ht="18.0" customHeight="1">
      <c r="A987" s="62"/>
      <c r="B987" s="63"/>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ht="18.0" customHeight="1">
      <c r="A988" s="62"/>
      <c r="B988" s="63"/>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ht="18.0" customHeight="1">
      <c r="A989" s="62"/>
      <c r="B989" s="63"/>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ht="18.0" customHeight="1">
      <c r="A990" s="62"/>
      <c r="B990" s="63"/>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ht="18.0" customHeight="1">
      <c r="A991" s="62"/>
      <c r="B991" s="63"/>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ht="18.0" customHeight="1">
      <c r="A992" s="62"/>
      <c r="B992" s="63"/>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ht="18.0" customHeight="1">
      <c r="A993" s="62"/>
      <c r="B993" s="63"/>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ht="18.0" customHeight="1">
      <c r="A994" s="62"/>
      <c r="B994" s="63"/>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ht="18.0" customHeight="1">
      <c r="A995" s="62"/>
      <c r="B995" s="63"/>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ht="18.0" customHeight="1">
      <c r="A996" s="62"/>
      <c r="B996" s="63"/>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ht="18.0" customHeight="1">
      <c r="A997" s="62"/>
      <c r="B997" s="63"/>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ht="18.0" customHeight="1">
      <c r="A998" s="62"/>
      <c r="B998" s="63"/>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ht="18.0" customHeight="1">
      <c r="A999" s="62"/>
      <c r="B999" s="63"/>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ht="18.0" customHeight="1">
      <c r="A1000" s="62"/>
      <c r="B1000" s="63"/>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printOptions/>
  <pageMargins bottom="1.0" footer="0.0" header="0.0" left="0.75" right="0.75" top="1.0"/>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7.89"/>
    <col customWidth="1" min="2" max="2" width="17.22"/>
    <col customWidth="1" min="3" max="3" width="16.44"/>
    <col customWidth="1" min="4" max="4" width="17.22"/>
    <col customWidth="1" min="5" max="5" width="10.33"/>
    <col customWidth="1" min="6" max="6" width="28.11"/>
    <col customWidth="1" min="7" max="7" width="27.22"/>
    <col customWidth="1" min="8" max="8" width="17.89"/>
    <col customWidth="1" min="9" max="9" width="15.44"/>
    <col customWidth="1" min="10" max="11" width="17.56"/>
    <col customWidth="1" min="12" max="12" width="13.22"/>
    <col customWidth="1" min="13" max="13" width="12.78"/>
    <col customWidth="1" min="14" max="14" width="5.67"/>
    <col customWidth="1" min="15" max="15" width="20.33"/>
    <col customWidth="1" min="16" max="26" width="8.44"/>
  </cols>
  <sheetData>
    <row r="1">
      <c r="A1" s="73" t="s">
        <v>118</v>
      </c>
      <c r="B1" s="74"/>
      <c r="C1" s="74" t="s">
        <v>119</v>
      </c>
      <c r="D1" s="74" t="s">
        <v>120</v>
      </c>
      <c r="E1" s="75" t="s">
        <v>121</v>
      </c>
      <c r="F1" s="75" t="s">
        <v>122</v>
      </c>
      <c r="G1" s="75" t="s">
        <v>123</v>
      </c>
      <c r="H1" s="75" t="s">
        <v>124</v>
      </c>
      <c r="I1" s="75" t="s">
        <v>125</v>
      </c>
      <c r="J1" s="76" t="s">
        <v>126</v>
      </c>
      <c r="K1" s="77" t="s">
        <v>127</v>
      </c>
    </row>
    <row r="2">
      <c r="B2" s="74" t="s">
        <v>13</v>
      </c>
      <c r="C2" s="78">
        <v>32.0</v>
      </c>
      <c r="D2" s="79">
        <v>1000.0</v>
      </c>
      <c r="E2" s="78"/>
      <c r="F2" s="75">
        <v>44.4</v>
      </c>
      <c r="G2" s="75">
        <v>2.1</v>
      </c>
      <c r="H2" s="75">
        <v>2.69</v>
      </c>
      <c r="I2" s="74"/>
      <c r="J2" s="80">
        <f t="shared" ref="J2:J3" si="1">((D2/(C2+E2))*C2*G2)+((D2/(C2+E2))*E2*H2)</f>
        <v>2100</v>
      </c>
      <c r="K2" s="77"/>
    </row>
    <row r="3">
      <c r="A3" s="73"/>
      <c r="B3" s="81" t="s">
        <v>14</v>
      </c>
      <c r="C3" s="78">
        <v>165.0</v>
      </c>
      <c r="D3" s="82">
        <v>39017.0</v>
      </c>
      <c r="E3" s="78"/>
      <c r="F3" s="75">
        <v>0.0</v>
      </c>
      <c r="G3" s="75">
        <v>5.46</v>
      </c>
      <c r="H3" s="75">
        <v>4.54</v>
      </c>
      <c r="I3" s="19"/>
      <c r="J3" s="80">
        <f t="shared" si="1"/>
        <v>213032.82</v>
      </c>
      <c r="K3" s="77"/>
    </row>
    <row r="4">
      <c r="A4" s="73"/>
      <c r="B4" s="81" t="s">
        <v>8</v>
      </c>
      <c r="C4" s="78">
        <v>19.0</v>
      </c>
      <c r="D4" s="82">
        <v>18510.0</v>
      </c>
      <c r="E4" s="78"/>
      <c r="F4" s="75">
        <v>0.0</v>
      </c>
      <c r="G4" s="75">
        <v>7.0</v>
      </c>
      <c r="H4" s="75">
        <v>7.0</v>
      </c>
      <c r="I4" s="83">
        <f>C56</f>
        <v>9900</v>
      </c>
      <c r="J4" s="80">
        <f>((D4/(C4+E4))*C4*G4)+((D4/(C4+E4))*E4*H4)+I4</f>
        <v>139470</v>
      </c>
      <c r="K4" s="84">
        <f>((D4/(C4+E4))*C4*5.5)+((D4/(C4+E4))*E4*5.5)+I4</f>
        <v>111705</v>
      </c>
      <c r="L4" s="1" t="s">
        <v>128</v>
      </c>
    </row>
    <row r="5">
      <c r="A5" s="73"/>
      <c r="B5" s="74" t="s">
        <v>129</v>
      </c>
      <c r="C5" s="78">
        <v>12.0</v>
      </c>
      <c r="D5" s="79"/>
      <c r="E5" s="78"/>
      <c r="F5" s="75">
        <v>765.0</v>
      </c>
      <c r="G5" s="75">
        <v>225.0</v>
      </c>
      <c r="H5" s="75">
        <v>0.0</v>
      </c>
      <c r="I5" s="85"/>
      <c r="J5" s="80">
        <f>(C5*F5)+(D5*G5)</f>
        <v>9180</v>
      </c>
      <c r="K5" s="77"/>
    </row>
    <row r="6">
      <c r="A6" s="86"/>
      <c r="B6" s="87"/>
      <c r="C6" s="87" t="s">
        <v>130</v>
      </c>
      <c r="D6" s="88" t="s">
        <v>131</v>
      </c>
      <c r="E6" s="89"/>
      <c r="F6" s="87" t="s">
        <v>130</v>
      </c>
      <c r="G6" s="88" t="s">
        <v>131</v>
      </c>
      <c r="H6" s="88"/>
      <c r="I6" s="90"/>
      <c r="K6" s="73"/>
    </row>
    <row r="7"/>
    <row r="8">
      <c r="B8" s="87"/>
      <c r="C8" s="89"/>
      <c r="I8" s="19" t="s">
        <v>132</v>
      </c>
      <c r="J8" s="83">
        <f>J2+J3+J4</f>
        <v>354602.82</v>
      </c>
    </row>
    <row r="9">
      <c r="A9" s="86"/>
      <c r="C9" s="91"/>
      <c r="D9" s="92"/>
      <c r="E9" s="88"/>
      <c r="I9" s="19" t="s">
        <v>133</v>
      </c>
      <c r="J9" s="83">
        <f>J5</f>
        <v>9180</v>
      </c>
    </row>
    <row r="10">
      <c r="A10" s="93"/>
      <c r="B10" s="94"/>
      <c r="C10" s="95"/>
      <c r="E10" s="87"/>
      <c r="I10" s="19" t="s">
        <v>15</v>
      </c>
      <c r="J10" s="83">
        <f>315*35</f>
        <v>11025</v>
      </c>
    </row>
    <row r="11">
      <c r="A11" s="94"/>
      <c r="B11" s="95"/>
      <c r="C11" s="95"/>
      <c r="I11" s="40" t="s">
        <v>134</v>
      </c>
      <c r="J11" s="96">
        <f>SUM(J8:J10)</f>
        <v>374807.82</v>
      </c>
    </row>
    <row r="12">
      <c r="A12" s="94"/>
      <c r="B12" s="95"/>
      <c r="C12" s="95"/>
    </row>
    <row r="13">
      <c r="A13" s="94"/>
      <c r="B13" s="95"/>
      <c r="C13" s="95"/>
      <c r="D13" s="87"/>
    </row>
    <row r="14">
      <c r="A14" s="85" t="s">
        <v>135</v>
      </c>
      <c r="B14" s="85" t="s">
        <v>136</v>
      </c>
      <c r="C14" s="85" t="s">
        <v>137</v>
      </c>
      <c r="D14" s="85" t="s">
        <v>138</v>
      </c>
      <c r="E14" s="85" t="s">
        <v>139</v>
      </c>
      <c r="F14" s="85" t="s">
        <v>140</v>
      </c>
      <c r="G14" s="85" t="s">
        <v>141</v>
      </c>
      <c r="H14" s="85" t="s">
        <v>142</v>
      </c>
      <c r="I14" s="85" t="s">
        <v>143</v>
      </c>
      <c r="J14" s="85" t="s">
        <v>144</v>
      </c>
    </row>
    <row r="15">
      <c r="A15" s="85" t="s">
        <v>145</v>
      </c>
      <c r="B15" s="97">
        <f>C15/2</f>
        <v>2.75</v>
      </c>
      <c r="C15" s="97">
        <v>5.5</v>
      </c>
      <c r="D15" s="98">
        <v>7.0</v>
      </c>
      <c r="E15" s="99">
        <v>250.0</v>
      </c>
      <c r="F15" s="99">
        <v>250.0</v>
      </c>
      <c r="G15" s="99">
        <v>250.0</v>
      </c>
      <c r="H15" s="99">
        <v>250.0</v>
      </c>
      <c r="I15" s="99">
        <v>35.0</v>
      </c>
      <c r="J15" s="99">
        <v>25.0</v>
      </c>
      <c r="K15" s="73"/>
      <c r="L15" s="73"/>
      <c r="M15" s="73"/>
    </row>
    <row r="16">
      <c r="A16" s="33"/>
      <c r="B16" s="100"/>
      <c r="C16" s="101"/>
      <c r="D16" s="101"/>
      <c r="E16" s="101"/>
      <c r="F16" s="101"/>
      <c r="G16" s="102"/>
      <c r="H16" s="101"/>
      <c r="I16" s="103"/>
      <c r="J16" s="87"/>
      <c r="K16" s="73"/>
      <c r="L16" s="73"/>
      <c r="M16" s="73"/>
    </row>
    <row r="17">
      <c r="A17" s="33"/>
      <c r="B17" s="100"/>
      <c r="C17" s="101"/>
      <c r="D17" s="101"/>
      <c r="E17" s="101"/>
      <c r="K17" s="73"/>
      <c r="L17" s="73"/>
      <c r="M17" s="73"/>
    </row>
    <row r="18">
      <c r="A18" s="40" t="s">
        <v>146</v>
      </c>
      <c r="B18" s="104" t="s">
        <v>147</v>
      </c>
      <c r="C18" s="105"/>
      <c r="D18" s="106"/>
      <c r="E18" s="101"/>
      <c r="F18" s="107" t="s">
        <v>148</v>
      </c>
      <c r="G18" s="108" t="s">
        <v>149</v>
      </c>
      <c r="H18" s="107" t="s">
        <v>150</v>
      </c>
      <c r="I18" s="83" t="s">
        <v>151</v>
      </c>
      <c r="J18" s="74" t="s">
        <v>152</v>
      </c>
      <c r="K18" s="73"/>
      <c r="L18" s="73"/>
      <c r="M18" s="73"/>
    </row>
    <row r="19">
      <c r="A19" s="109" t="s">
        <v>153</v>
      </c>
      <c r="B19" s="110">
        <f>((C2+E2)*E15)+(D2*B15)</f>
        <v>10750</v>
      </c>
      <c r="C19" s="111"/>
      <c r="D19" s="112"/>
      <c r="E19" s="101"/>
      <c r="F19" s="19"/>
      <c r="G19" s="113">
        <v>147.0</v>
      </c>
      <c r="H19" s="113">
        <v>35.0</v>
      </c>
      <c r="I19" s="113">
        <v>0.0</v>
      </c>
      <c r="J19" s="114">
        <v>87.0</v>
      </c>
      <c r="K19" s="73"/>
      <c r="L19" s="73"/>
      <c r="M19" s="73"/>
    </row>
    <row r="20">
      <c r="A20" s="115" t="s">
        <v>14</v>
      </c>
      <c r="B20" s="110">
        <f>((C3+E3)*F15)+(D3*C15)</f>
        <v>255843.5</v>
      </c>
      <c r="C20" s="111"/>
      <c r="D20" s="112"/>
      <c r="E20" s="101"/>
      <c r="F20" s="107" t="s">
        <v>0</v>
      </c>
      <c r="G20" s="108"/>
      <c r="H20" s="107"/>
      <c r="I20" s="83"/>
      <c r="J20" s="74"/>
      <c r="K20" s="73"/>
      <c r="L20" s="73"/>
      <c r="M20" s="73"/>
    </row>
    <row r="21">
      <c r="A21" s="115" t="s">
        <v>154</v>
      </c>
      <c r="B21" s="110">
        <f>((C4+E4)*G15)+(D4*D15)</f>
        <v>134320</v>
      </c>
      <c r="C21" s="111"/>
      <c r="D21" s="112"/>
      <c r="E21" s="101"/>
      <c r="F21" s="107" t="s">
        <v>155</v>
      </c>
      <c r="G21" s="116">
        <f>G19+H19</f>
        <v>182</v>
      </c>
      <c r="H21" s="107"/>
      <c r="I21" s="83"/>
      <c r="J21" s="74"/>
      <c r="K21" s="73"/>
      <c r="L21" s="73"/>
      <c r="M21" s="73"/>
    </row>
    <row r="22">
      <c r="A22" s="109" t="s">
        <v>9</v>
      </c>
      <c r="B22" s="110">
        <f>((C5+D5+E5)*H15)+(G21*I15)+(G22*J15)</f>
        <v>11545</v>
      </c>
      <c r="C22" s="111"/>
      <c r="D22" s="112"/>
      <c r="E22" s="101"/>
      <c r="F22" s="107" t="s">
        <v>156</v>
      </c>
      <c r="G22" s="116">
        <f>I19+J19</f>
        <v>87</v>
      </c>
      <c r="H22" s="107"/>
      <c r="I22" s="83"/>
      <c r="J22" s="74"/>
      <c r="K22" s="73"/>
      <c r="L22" s="73"/>
      <c r="M22" s="73"/>
    </row>
    <row r="23">
      <c r="A23" s="109" t="s">
        <v>157</v>
      </c>
      <c r="B23" s="110">
        <f>F25*G25</f>
        <v>8750</v>
      </c>
      <c r="C23" s="111"/>
      <c r="D23" s="112"/>
      <c r="E23" s="101"/>
      <c r="F23" s="101"/>
      <c r="G23" s="102"/>
      <c r="H23" s="101"/>
      <c r="I23" s="103"/>
      <c r="J23" s="87"/>
      <c r="K23" s="73"/>
      <c r="L23" s="73"/>
      <c r="M23" s="73"/>
    </row>
    <row r="24">
      <c r="A24" s="40" t="s">
        <v>0</v>
      </c>
      <c r="B24" s="117">
        <f>SUM(B19:B23)</f>
        <v>421208.5</v>
      </c>
      <c r="C24" s="105"/>
      <c r="D24" s="106"/>
      <c r="F24" s="107" t="s">
        <v>158</v>
      </c>
      <c r="G24" s="85" t="s">
        <v>159</v>
      </c>
      <c r="H24" s="101"/>
      <c r="I24" s="103"/>
      <c r="J24" s="87"/>
    </row>
    <row r="25">
      <c r="A25" s="94"/>
      <c r="B25" s="94"/>
      <c r="C25" s="94"/>
      <c r="F25" s="118">
        <v>250.0</v>
      </c>
      <c r="G25" s="99">
        <v>35.0</v>
      </c>
      <c r="H25" s="119"/>
      <c r="I25" s="119"/>
      <c r="J25" s="87"/>
    </row>
    <row r="26">
      <c r="A26" s="94"/>
      <c r="B26" s="94"/>
      <c r="C26" s="94"/>
    </row>
    <row r="27">
      <c r="A27" s="120" t="s">
        <v>160</v>
      </c>
      <c r="B27" s="120" t="s">
        <v>161</v>
      </c>
      <c r="C27" s="120" t="s">
        <v>162</v>
      </c>
    </row>
    <row r="28">
      <c r="A28" s="120">
        <v>0.0</v>
      </c>
      <c r="B28" s="120">
        <v>199.0</v>
      </c>
      <c r="C28" s="121">
        <v>150.0</v>
      </c>
    </row>
    <row r="29">
      <c r="A29" s="120">
        <v>200.0</v>
      </c>
      <c r="B29" s="120">
        <v>399.0</v>
      </c>
      <c r="C29" s="121">
        <v>300.0</v>
      </c>
      <c r="F29" s="1" t="s">
        <v>163</v>
      </c>
      <c r="G29" s="119" t="s">
        <v>164</v>
      </c>
      <c r="H29" s="119" t="s">
        <v>165</v>
      </c>
      <c r="I29" s="103" t="s">
        <v>166</v>
      </c>
      <c r="L29" s="103"/>
    </row>
    <row r="30">
      <c r="A30" s="120">
        <v>400.0</v>
      </c>
      <c r="B30" s="120">
        <v>599.0</v>
      </c>
      <c r="C30" s="121">
        <v>450.0</v>
      </c>
      <c r="F30" s="1" t="s">
        <v>167</v>
      </c>
      <c r="G30" s="122">
        <v>300.0</v>
      </c>
      <c r="H30" s="119">
        <f>F15+(150*B15)+(150*C15)</f>
        <v>1487.5</v>
      </c>
      <c r="I30" s="119">
        <f>F2+(G30*0.5*G2)+(G30*0.5*G3)</f>
        <v>1178.4</v>
      </c>
      <c r="L30" s="103"/>
    </row>
    <row r="31">
      <c r="A31" s="120">
        <v>600.0</v>
      </c>
      <c r="B31" s="120">
        <v>799.0</v>
      </c>
      <c r="C31" s="121">
        <v>600.0</v>
      </c>
      <c r="F31" s="1" t="s">
        <v>168</v>
      </c>
      <c r="G31" s="122">
        <v>500.0</v>
      </c>
      <c r="H31" s="119">
        <f>F15+(G31*0.25*B15)+(G31*0.75*C15)</f>
        <v>2656.25</v>
      </c>
      <c r="I31" s="119">
        <f>F2+(G31*0.25*G2)+(G31*0.75*G3)</f>
        <v>2354.4</v>
      </c>
      <c r="J31" s="87"/>
      <c r="L31" s="103"/>
    </row>
    <row r="32">
      <c r="A32" s="120">
        <v>800.0</v>
      </c>
      <c r="B32" s="120">
        <v>999.0</v>
      </c>
      <c r="C32" s="121">
        <v>750.0</v>
      </c>
      <c r="F32" s="123" t="s">
        <v>8</v>
      </c>
      <c r="G32" s="122">
        <v>1000.0</v>
      </c>
      <c r="H32" s="119">
        <f>G15+(G32*D15)</f>
        <v>7250</v>
      </c>
      <c r="I32" s="119">
        <f>C33+(G32*G4)</f>
        <v>7900</v>
      </c>
      <c r="J32" s="87"/>
      <c r="L32" s="103"/>
    </row>
    <row r="33">
      <c r="A33" s="120">
        <v>1000.0</v>
      </c>
      <c r="B33" s="120">
        <v>1199.0</v>
      </c>
      <c r="C33" s="121">
        <v>900.0</v>
      </c>
      <c r="F33" s="123" t="s">
        <v>8</v>
      </c>
      <c r="G33" s="122">
        <v>1800.0</v>
      </c>
      <c r="H33" s="119">
        <f>G15+(G33*D15)</f>
        <v>12850</v>
      </c>
      <c r="I33" s="119">
        <f>C35+(G33*G4)</f>
        <v>13800</v>
      </c>
      <c r="J33" s="87"/>
      <c r="K33" s="73"/>
      <c r="L33" s="87"/>
      <c r="M33" s="73"/>
    </row>
    <row r="34">
      <c r="A34" s="120">
        <v>1200.0</v>
      </c>
      <c r="B34" s="120">
        <v>1399.0</v>
      </c>
      <c r="C34" s="121">
        <v>1050.0</v>
      </c>
      <c r="F34" s="124" t="s">
        <v>169</v>
      </c>
      <c r="G34" s="122">
        <v>20.0</v>
      </c>
      <c r="H34" s="119">
        <f>H15+(G34*0.5*J15)+(G34*0.5*I15)</f>
        <v>850</v>
      </c>
      <c r="I34" s="119">
        <f>G5</f>
        <v>225</v>
      </c>
      <c r="J34" s="87"/>
      <c r="K34" s="73"/>
      <c r="L34" s="87"/>
      <c r="M34" s="73"/>
    </row>
    <row r="35">
      <c r="A35" s="120">
        <v>1400.0</v>
      </c>
      <c r="B35" s="120">
        <v>9999.0</v>
      </c>
      <c r="C35" s="121">
        <v>1200.0</v>
      </c>
      <c r="F35" s="124" t="s">
        <v>170</v>
      </c>
      <c r="G35" s="122">
        <v>60.0</v>
      </c>
      <c r="H35" s="119">
        <f>H15+(G35*0.5*J15)+(G34*0.5*I15)</f>
        <v>1350</v>
      </c>
      <c r="I35" s="119">
        <f>F5</f>
        <v>765</v>
      </c>
      <c r="L35" s="103"/>
    </row>
    <row r="36">
      <c r="A36" s="93"/>
      <c r="B36" s="93"/>
      <c r="C36" s="93"/>
      <c r="H36" s="119"/>
      <c r="I36" s="119"/>
    </row>
    <row r="37">
      <c r="A37" s="93" t="s">
        <v>171</v>
      </c>
      <c r="B37" s="93" t="s">
        <v>172</v>
      </c>
      <c r="C37" s="93" t="s">
        <v>173</v>
      </c>
    </row>
    <row r="38">
      <c r="A38" s="93"/>
      <c r="B38" s="93"/>
      <c r="C38" s="93"/>
    </row>
    <row r="39">
      <c r="A39" s="120" t="s">
        <v>174</v>
      </c>
      <c r="B39" s="120">
        <v>973.0</v>
      </c>
      <c r="C39" s="95">
        <v>750.0</v>
      </c>
    </row>
    <row r="40">
      <c r="A40" s="120" t="s">
        <v>175</v>
      </c>
      <c r="B40" s="120">
        <v>589.0</v>
      </c>
      <c r="C40" s="95">
        <v>450.0</v>
      </c>
    </row>
    <row r="41">
      <c r="A41" s="120" t="s">
        <v>176</v>
      </c>
      <c r="B41" s="120">
        <v>0.0</v>
      </c>
      <c r="C41" s="95">
        <v>0.0</v>
      </c>
    </row>
    <row r="42">
      <c r="A42" s="120" t="s">
        <v>177</v>
      </c>
      <c r="B42" s="120">
        <v>964.0</v>
      </c>
      <c r="C42" s="95">
        <v>750.0</v>
      </c>
    </row>
    <row r="43">
      <c r="A43" s="120" t="s">
        <v>178</v>
      </c>
      <c r="B43" s="120">
        <v>888.0</v>
      </c>
      <c r="C43" s="95">
        <v>750.0</v>
      </c>
    </row>
    <row r="44">
      <c r="A44" s="120" t="s">
        <v>179</v>
      </c>
      <c r="B44" s="120">
        <v>1876.0</v>
      </c>
      <c r="C44" s="95">
        <v>1200.0</v>
      </c>
      <c r="J44" s="73"/>
      <c r="K44" s="73"/>
      <c r="L44" s="73"/>
      <c r="M44" s="73"/>
    </row>
    <row r="45">
      <c r="A45" s="120" t="s">
        <v>180</v>
      </c>
      <c r="B45" s="120">
        <v>789.0</v>
      </c>
      <c r="C45" s="95">
        <v>600.0</v>
      </c>
      <c r="J45" s="73"/>
      <c r="K45" s="73"/>
      <c r="L45" s="73"/>
      <c r="M45" s="73"/>
    </row>
    <row r="46">
      <c r="A46" s="120" t="s">
        <v>181</v>
      </c>
      <c r="B46" s="120">
        <v>1627.0</v>
      </c>
      <c r="C46" s="95">
        <v>1200.0</v>
      </c>
      <c r="J46" s="73"/>
      <c r="K46" s="73"/>
      <c r="L46" s="73"/>
      <c r="M46" s="73"/>
    </row>
    <row r="47">
      <c r="A47" s="120" t="s">
        <v>182</v>
      </c>
      <c r="B47" s="120">
        <v>0.0</v>
      </c>
      <c r="C47" s="95">
        <v>0.0</v>
      </c>
      <c r="J47" s="73"/>
      <c r="K47" s="73"/>
      <c r="L47" s="73"/>
      <c r="M47" s="73"/>
    </row>
    <row r="48">
      <c r="A48" s="120" t="s">
        <v>183</v>
      </c>
      <c r="B48" s="120">
        <v>279.0</v>
      </c>
      <c r="C48" s="95">
        <v>300.0</v>
      </c>
      <c r="J48" s="73"/>
      <c r="K48" s="73"/>
      <c r="L48" s="73"/>
      <c r="M48" s="73"/>
    </row>
    <row r="49">
      <c r="A49" s="120" t="s">
        <v>184</v>
      </c>
      <c r="B49" s="120">
        <v>1736.0</v>
      </c>
      <c r="C49" s="95">
        <v>1200.0</v>
      </c>
      <c r="J49" s="73"/>
      <c r="K49" s="73"/>
      <c r="L49" s="73"/>
      <c r="M49" s="73"/>
    </row>
    <row r="50">
      <c r="A50" s="120" t="s">
        <v>185</v>
      </c>
      <c r="B50" s="120">
        <v>0.0</v>
      </c>
      <c r="C50" s="95">
        <v>0.0</v>
      </c>
      <c r="J50" s="73"/>
      <c r="K50" s="73"/>
      <c r="L50" s="73"/>
      <c r="M50" s="73"/>
    </row>
    <row r="51">
      <c r="A51" s="120" t="s">
        <v>186</v>
      </c>
      <c r="B51" s="120">
        <v>636.0</v>
      </c>
      <c r="C51" s="95">
        <v>600.0</v>
      </c>
      <c r="J51" s="73"/>
      <c r="K51" s="73"/>
      <c r="L51" s="73"/>
      <c r="M51" s="73"/>
    </row>
    <row r="52">
      <c r="A52" s="120" t="s">
        <v>187</v>
      </c>
      <c r="B52" s="120">
        <v>413.0</v>
      </c>
      <c r="C52" s="95">
        <v>450.0</v>
      </c>
      <c r="J52" s="73"/>
      <c r="K52" s="73"/>
      <c r="L52" s="73"/>
      <c r="M52" s="73"/>
    </row>
    <row r="53">
      <c r="A53" s="120" t="s">
        <v>188</v>
      </c>
      <c r="B53" s="120">
        <v>4094.0</v>
      </c>
      <c r="C53" s="95">
        <v>1200.0</v>
      </c>
    </row>
    <row r="54">
      <c r="A54" s="120" t="s">
        <v>189</v>
      </c>
      <c r="B54" s="120">
        <v>550.0</v>
      </c>
      <c r="C54" s="95">
        <v>450.0</v>
      </c>
    </row>
    <row r="55">
      <c r="A55" s="120" t="s">
        <v>190</v>
      </c>
      <c r="B55" s="120">
        <v>0.0</v>
      </c>
      <c r="C55" s="95">
        <v>0.0</v>
      </c>
    </row>
    <row r="56">
      <c r="A56" s="93"/>
      <c r="B56" s="93"/>
      <c r="C56" s="95">
        <f>SUM(C39:C55)</f>
        <v>9900</v>
      </c>
    </row>
    <row r="58">
      <c r="I58" s="73"/>
      <c r="J58" s="87"/>
      <c r="K58" s="91"/>
      <c r="L58" s="87"/>
      <c r="M58" s="87"/>
      <c r="N58" s="73"/>
      <c r="O58" s="88"/>
      <c r="P58" s="88"/>
      <c r="Q58" s="88"/>
      <c r="R58" s="88"/>
      <c r="S58" s="73"/>
      <c r="T58" s="73"/>
      <c r="U58" s="73"/>
      <c r="V58" s="73"/>
    </row>
  </sheetData>
  <conditionalFormatting sqref="A1:K1 A3:C4 A6:I6 A9:A10 A56:C56 B2:I2 B5:H5 B8 B11:C13 B16:C24 C8:C10 C14:G15 E3:H4 E9:E10 I58:V58 J16:M16 J44:M52 K2:K6 K17:M23">
    <cfRule type="cellIs" dxfId="0" priority="1" operator="lessThan">
      <formula>0</formula>
    </cfRule>
  </conditionalFormatting>
  <conditionalFormatting sqref="B15">
    <cfRule type="cellIs" dxfId="0" priority="2" operator="lessThan">
      <formula>0</formula>
    </cfRule>
  </conditionalFormatting>
  <conditionalFormatting sqref="D13">
    <cfRule type="cellIs" dxfId="0" priority="3" operator="lessThan">
      <formula>0</formula>
    </cfRule>
  </conditionalFormatting>
  <conditionalFormatting sqref="D19:D24">
    <cfRule type="cellIs" dxfId="1" priority="4" operator="lessThan">
      <formula>0</formula>
    </cfRule>
  </conditionalFormatting>
  <conditionalFormatting sqref="A36:C38 C39:C55 J18:J25 K15:M15 M33:M34">
    <cfRule type="cellIs" dxfId="0" priority="5" operator="lessThan">
      <formula>0</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2018-06-19T13:18:32Z</dcterms:created>
  <dc:creator>Tuncer Akyazi</dc:creator>
</cp:coreProperties>
</file>