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envatting" sheetId="1" r:id="rId4"/>
    <sheet state="visible" name="Input &amp; aannames" sheetId="2" r:id="rId5"/>
    <sheet state="visible" name="0-12 detail" sheetId="3" r:id="rId6"/>
    <sheet state="visible" name="12-18 detail" sheetId="4" r:id="rId7"/>
    <sheet state="visible" name="O&amp;O detail" sheetId="5" r:id="rId8"/>
    <sheet state="visible" name="NMV algemeen" sheetId="6" r:id="rId9"/>
    <sheet state="visible" name="Meerjarenstrategie" sheetId="7" r:id="rId10"/>
  </sheets>
  <definedNames/>
  <calcPr/>
  <extLst>
    <ext uri="GoogleSheetsCustomDataVersion2">
      <go:sheetsCustomData xmlns:go="http://customooxmlschemas.google.com/" r:id="rId11" roundtripDataChecksum="zgO+XEWputxOBSeUiRofWf5KoeLg9rmcDHV/QUxCcd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ID#AAAB6ioRxRs
OpenAI    (2026-05-16 11:13:12)
Bron: Begroting Netwerk OO 2026-2027.docx</t>
      </text>
    </comment>
    <comment authorId="0" ref="B9">
      <text>
        <t xml:space="preserve">======
ID#AAAB6ioRxRo
OpenAI    (2026-05-16 11:13:12)
Bron: 2025-04-16-NMV-begroting.xlsx</t>
      </text>
    </comment>
    <comment authorId="0" ref="B5">
      <text>
        <t xml:space="preserve">======
ID#AAAB6ioRxRg
OpenAI    (2026-05-16 11:13:12)
Bron: begroting 0-12.xlsx + aantalleerlingen.docx</t>
      </text>
    </comment>
    <comment authorId="0" ref="B6">
      <text>
        <t xml:space="preserve">======
ID#AAAB6ioRxRY
OpenAI    (2026-05-16 11:13:12)
Bron: conceptbegroting netwerk 12-18 + aantalleerlingen.docx</t>
      </text>
    </comment>
  </commentList>
  <extLst>
    <ext uri="GoogleSheetsCustomDataVersion2">
      <go:sheetsCustomData xmlns:go="http://customooxmlschemas.google.com/" r:id="rId1" roundtripDataSignature="AMtx7mjQXvt8tjH/7WnDqN6kH9mvtv1AB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4">
      <text>
        <t xml:space="preserve">======
ID#AAAB6ioRxRk
OpenAI    (2026-05-16 11:13:12)
Bron: /mnt/data/aantalleerlingen.docx</t>
      </text>
    </comment>
    <comment authorId="0" ref="B9">
      <text>
        <t xml:space="preserve">======
ID#AAAB6ioRxRc
OpenAI    (2026-05-16 11:13:12)
Bron: /mnt/data/(meerjaren) begroting NMV netwerk 12-18 in 2026-2027.docx.pdf</t>
      </text>
    </comment>
    <comment authorId="0" ref="B16">
      <text>
        <t xml:space="preserve">======
ID#AAAB6ioRxRU
OpenAI    (2026-05-16 11:13:12)
Bron: /mnt/data/2025-04-16-NMV-begroting.xlsx</t>
      </text>
    </comment>
  </commentList>
  <extLst>
    <ext uri="GoogleSheetsCustomDataVersion2">
      <go:sheetsCustomData xmlns:go="http://customooxmlschemas.google.com/" r:id="rId1" roundtripDataSignature="AMtx7mh8+42aK/7e40HoCzhzIIIasDWwIA=="/>
    </ext>
  </extLst>
</comments>
</file>

<file path=xl/sharedStrings.xml><?xml version="1.0" encoding="utf-8"?>
<sst xmlns="http://schemas.openxmlformats.org/spreadsheetml/2006/main" count="228" uniqueCount="166">
  <si>
    <t>Begroting NMV 2026-2027</t>
  </si>
  <si>
    <t>Gecombineerde begroting met centrale contributiebaten; lasten conform aangeleverde netwerkbegrotingen</t>
  </si>
  <si>
    <t>Onderdeel</t>
  </si>
  <si>
    <t>Baten 2026-2027</t>
  </si>
  <si>
    <t>Lasten 2026-2027</t>
  </si>
  <si>
    <t>Resultaat</t>
  </si>
  <si>
    <t>Toelichting</t>
  </si>
  <si>
    <t>Contributies centraal</t>
  </si>
  <si>
    <t>Centrale NMV-baten uit contributies; niet nogmaals via 0-12, 12-18 of O&amp;O opgenomen.</t>
  </si>
  <si>
    <t>Netwerk 0-12</t>
  </si>
  <si>
    <t>Alleen lasten opgenomen; contributiebaten lopen centraal via de NMV.</t>
  </si>
  <si>
    <t>Netwerk 12-18</t>
  </si>
  <si>
    <t>Netwerk O&amp;O</t>
  </si>
  <si>
    <t>Alleen lasten opgenomen; eventuele baten niet apart als NMV-baten opgenomen.</t>
  </si>
  <si>
    <t>NMV algemeen / overig</t>
  </si>
  <si>
    <t>Overige algemene baten en lasten buiten de centrale contributies.</t>
  </si>
  <si>
    <t>Totaal NMV</t>
  </si>
  <si>
    <t>Totaal met centrale contributiebaten, netwerklasten en NMV algemeen.</t>
  </si>
  <si>
    <t>Vergelijking met 2025-2026 (basisbestand)</t>
  </si>
  <si>
    <t>Baten 2025-2026</t>
  </si>
  <si>
    <t>Lasten 2025-2026</t>
  </si>
  <si>
    <t>Resultaat 2025-2026</t>
  </si>
  <si>
    <t>Resultaat 2026-2027</t>
  </si>
  <si>
    <t>Belangrijkste aannames</t>
  </si>
  <si>
    <t>• 0-4 kindplaatsen zijn gelijk gehouden aan vorig jaar omdat alleen is aangegeven dat het aantal kindplaatsen min of meer gelijk blijft.</t>
  </si>
  <si>
    <t>• Aantal 0-12 basisscholen is gelijk gehouden aan vorig jaar (165) omdat geen nieuw schoolaantal is aangeleverd.</t>
  </si>
  <si>
    <t>• In de centrale NMV-begroting zijn de baten uit 0-12, 12-18 en O&amp;O niet nogmaals opgenomen; de baten lopen centraal via contributies.</t>
  </si>
  <si>
    <t>• Aansluiting 2025-2026 in de vergelijking gebaseerd op de officiële samenvatting van de begroting 2025-2026 (exploitatieresultaat: € 281.208 negatief).</t>
  </si>
  <si>
    <t>• Overige NMV algemene baten blijven apart zichtbaar naast de centrale contributies.</t>
  </si>
  <si>
    <t>NMV begroting 2026-2027 – uitgangspunten</t>
  </si>
  <si>
    <t>Waarde</t>
  </si>
  <si>
    <t>Eenheid</t>
  </si>
  <si>
    <t>Toelichting / bron</t>
  </si>
  <si>
    <t>Basisscholen leerlingen</t>
  </si>
  <si>
    <t>leerlingen</t>
  </si>
  <si>
    <t>Bron: aantalleerlingen.docx</t>
  </si>
  <si>
    <t>Voortgezet onderwijs leerlingen</t>
  </si>
  <si>
    <t>Kinderdagverblijven</t>
  </si>
  <si>
    <t>locaties</t>
  </si>
  <si>
    <t>0-4 kindplaatsen</t>
  </si>
  <si>
    <t>plaatsen</t>
  </si>
  <si>
    <t>Aangenomen gelijk aan vorig jaar; aantal kindplaatsen min of meer gelijk</t>
  </si>
  <si>
    <t>0-12 basisscholen</t>
  </si>
  <si>
    <t>scholen</t>
  </si>
  <si>
    <t>Aangenomen gelijk aan vorig jaar; geen nieuw aantal aangeleverd</t>
  </si>
  <si>
    <t>12-18 scholen</t>
  </si>
  <si>
    <t>Bron: conceptbegroting netwerk 12-18 2026-2027</t>
  </si>
  <si>
    <t>Contributie per school</t>
  </si>
  <si>
    <t>€</t>
  </si>
  <si>
    <t>Gebaseerd op vorige begroting / contributieberekening</t>
  </si>
  <si>
    <t>Contributie per leerling 4-12</t>
  </si>
  <si>
    <t>Extra opslag per leerling 12-18</t>
  </si>
  <si>
    <t>Individuele leden</t>
  </si>
  <si>
    <t>leden</t>
  </si>
  <si>
    <t>Contributie per individueel lid</t>
  </si>
  <si>
    <t>Gebaseerd op huidige begroting 2025-2026</t>
  </si>
  <si>
    <t>O&amp;O baten</t>
  </si>
  <si>
    <t>Gelijk gehouden aan begroting 2025-2026; diploma-aantallen min of meer gelijk</t>
  </si>
  <si>
    <t>NMV algemene baten</t>
  </si>
  <si>
    <t>Overgenomen uit begroting 2025-2026: verkopen en royalties (algemene baten, exclusief individuele leden)</t>
  </si>
  <si>
    <t>12-18 conferentie deelnemers</t>
  </si>
  <si>
    <t>deelnemers</t>
  </si>
  <si>
    <t>12-18 conferentie bijdrage</t>
  </si>
  <si>
    <t>Afgeleide berekeningen</t>
  </si>
  <si>
    <t>0-4 contributiebaten</t>
  </si>
  <si>
    <t>4-12 contributiebaten</t>
  </si>
  <si>
    <t>0-12 totale baten</t>
  </si>
  <si>
    <t>12-18 contributiebaten</t>
  </si>
  <si>
    <t>12-18 conferentiebaten</t>
  </si>
  <si>
    <t>12-18 totale baten</t>
  </si>
  <si>
    <t>Individuele leden baten</t>
  </si>
  <si>
    <t>Netwerk 0-12 – begroting 2026-2027</t>
  </si>
  <si>
    <t>Baten (lopen centraal via contributies; niet apart opnemen in NMV-totaal)</t>
  </si>
  <si>
    <t>Omschrijving</t>
  </si>
  <si>
    <t>Bedrag</t>
  </si>
  <si>
    <t>0-4 contributiebaten (centrale NMV-baten)</t>
  </si>
  <si>
    <t>4-12 contributiebaten (centrale NMV-baten)</t>
  </si>
  <si>
    <t>Totaal baten</t>
  </si>
  <si>
    <t>Lasten</t>
  </si>
  <si>
    <t>Grootboek</t>
  </si>
  <si>
    <t>Vergoedingen netwerk</t>
  </si>
  <si>
    <t>Vergaderlocaties</t>
  </si>
  <si>
    <t>Digitale logo's audits</t>
  </si>
  <si>
    <t>Onderhoud en ontwikkelen audit-documenten</t>
  </si>
  <si>
    <t>Bijdrage schoolleidersregister</t>
  </si>
  <si>
    <t>Vast persoon Audit nieuwe stijl 1e auditor</t>
  </si>
  <si>
    <t>Vergoeding auditors en gecommitteerden</t>
  </si>
  <si>
    <t>Studiebijeenkomsten audit</t>
  </si>
  <si>
    <t>Inhuur deskundigen (trainer-spreker)</t>
  </si>
  <si>
    <t>Ontwikkeling en kennisdeling regio’s (10 regio’s)</t>
  </si>
  <si>
    <t>Meet &amp; Greet kennisdeling</t>
  </si>
  <si>
    <t>Landelijke Montessoriadag (maart)</t>
  </si>
  <si>
    <t>Uitwerking speerpunten jaarplan</t>
  </si>
  <si>
    <t>Uitvoering aanvankelijk montessorileeslijn</t>
  </si>
  <si>
    <t>Onvoorzien</t>
  </si>
  <si>
    <t>Totaal lasten</t>
  </si>
  <si>
    <t>Resultaat netwerk exclusief centrale contributiebaten</t>
  </si>
  <si>
    <t>Netwerk 12-18 – begroting 2026-2027</t>
  </si>
  <si>
    <t>Contributiebaten (centrale NMV-baten)</t>
  </si>
  <si>
    <t>Schoolleidersconferentie / overige baten (niet apart opgenomen)</t>
  </si>
  <si>
    <t>Schoolleidersconferentie</t>
  </si>
  <si>
    <t>Visitaties</t>
  </si>
  <si>
    <t>Kennis- en kwaliteitskringen</t>
  </si>
  <si>
    <t>Publicatie</t>
  </si>
  <si>
    <t>Vergaderkosten</t>
  </si>
  <si>
    <t>Netwerk Opleiders &amp; Ontwikkelaars – begroting 2026-2027</t>
  </si>
  <si>
    <t>Baten (niet apart opnemen in centrale NMV-begroting)</t>
  </si>
  <si>
    <t>Baten diploma’s/certificering (niet apart opgenomen)</t>
  </si>
  <si>
    <t>Studiedag voor opleiders/begeleiders/ontwikkelaars</t>
  </si>
  <si>
    <t>Gastsprekers netwerkbijeenkomsten</t>
  </si>
  <si>
    <t>Werkgroep bekwaamheden</t>
  </si>
  <si>
    <t>Werkgroep examenreglement</t>
  </si>
  <si>
    <t>Werkgroep evaluatie erkenningsprocedure</t>
  </si>
  <si>
    <t>Opzetten diplomacommissie o.l.v. externe</t>
  </si>
  <si>
    <t>Kenniskring Gemeenschappelijke taal</t>
  </si>
  <si>
    <t>Resultaat netwerk exclusief centrale baten</t>
  </si>
  <si>
    <t>NMV algemeen – begroting 2026-2027 (herzien; aansluiting met 2025-2026 zichtbaar)</t>
  </si>
  <si>
    <t>Baten</t>
  </si>
  <si>
    <t>Begroting 2025-2026</t>
  </si>
  <si>
    <t>Aannames / bron 2026-2027</t>
  </si>
  <si>
    <t>Individuele leden (apart zichtbaar in samenvatting)</t>
  </si>
  <si>
    <t>Informatiepost; niet meegenomen in resultaat NMV algemeen om dubbeltelling te voorkomen</t>
  </si>
  <si>
    <t>Overige NMV algemene baten (verkopen en royalties)</t>
  </si>
  <si>
    <t>Overgenomen uit begroting 2025-2026: verkopen en royalties</t>
  </si>
  <si>
    <t>Lastencategorie</t>
  </si>
  <si>
    <t>Personeel</t>
  </si>
  <si>
    <t>Aangesloten op begroting 2025-2026</t>
  </si>
  <si>
    <t>Huisvesting</t>
  </si>
  <si>
    <t>Apparatuur</t>
  </si>
  <si>
    <t>Bestuurskosten</t>
  </si>
  <si>
    <t>Gelijkgetrokken met begroting 2025-2026; geen nieuwe onderbouwing voor verlaging aangeleverd</t>
  </si>
  <si>
    <t>Algemene (bureau)kosten</t>
  </si>
  <si>
    <t>Conferenties en regio/netwerkbijeenkomsten</t>
  </si>
  <si>
    <t>Geen aparte post opgenomen</t>
  </si>
  <si>
    <t>Cursussen, trainingen en ontwikkelingen</t>
  </si>
  <si>
    <t>Voorlopig gehandhaafd op eerdere werkversie; geen aanvullende onderbouwing aangeleverd</t>
  </si>
  <si>
    <t>Kwaliteitsbewaking</t>
  </si>
  <si>
    <t>Regievoering montessori ontwikkelingen</t>
  </si>
  <si>
    <t>Verkoop en ontwikkeling</t>
  </si>
  <si>
    <t>PR/Communicatie</t>
  </si>
  <si>
    <t>Meerjarenstrategie</t>
  </si>
  <si>
    <t>Overige kosten algemeen</t>
  </si>
  <si>
    <t>Meerjarige begrotingstabel NMV-meerjarenstrategie 2026–2030</t>
  </si>
  <si>
    <t>Basisbedragen op basis van expliciet genoemde bedragen in de meerjarenstrategie; zonder extra reserveringen.</t>
  </si>
  <si>
    <t>Speerpunt</t>
  </si>
  <si>
    <t>2026</t>
  </si>
  <si>
    <t>2027</t>
  </si>
  <si>
    <t>2028</t>
  </si>
  <si>
    <t>2029</t>
  </si>
  <si>
    <t>2030</t>
  </si>
  <si>
    <t>Bewaken 1 – Kwaliteitsverhoging audits</t>
  </si>
  <si>
    <t>€ 10.000; opstartinvestering in 2026.</t>
  </si>
  <si>
    <t>Bewaken 2 – Leidende principes</t>
  </si>
  <si>
    <t>€ 10.000; investering opgenomen in 2026.</t>
  </si>
  <si>
    <t>Ondersteunen 1 – Strategisch communicatieplan</t>
  </si>
  <si>
    <t>€ 10.000 voor 2026–2027; als basisbedrag in 2026 opgenomen.</t>
  </si>
  <si>
    <t>Ontwikkelen 2 – Visie op inclusief onderwijs</t>
  </si>
  <si>
    <t>€ 10.000 in 2027–2028 en € 10.000 in 2028–2029.</t>
  </si>
  <si>
    <t>Ontwikkelen 3 – Doorlopende leerlijn PO/VO</t>
  </si>
  <si>
    <t>€ 50.000 in 4 jaar; gelijk verdeeld over 2026–2029.</t>
  </si>
  <si>
    <t>Ontwikkelen 4 – Tool nieuwe kerndoelen</t>
  </si>
  <si>
    <t>€ 30.000 totaal; verdeeld o.b.v. tijdpad.</t>
  </si>
  <si>
    <t>Verbinden 1 – Afstemming, inspiratie en verbinding onderwijsprofessionals</t>
  </si>
  <si>
    <t>€ 10.000 per jaar; opgenomen voor 2026–2029.</t>
  </si>
  <si>
    <t>Totaal basisbedragen</t>
  </si>
  <si>
    <t>Alleen expliciete basisbedragen uit de meerjarenstrategie; geen extra reserveringen.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</si>
</sst>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€\ #,##0.00;[Red]\(\€\ #,##0.00\);\-"/>
    <numFmt numFmtId="165" formatCode="\€\ #,##0;[Red]\-\€\ #,##0"/>
    <numFmt numFmtId="166" formatCode="\€\ #,##0.00;[Red]\-\€\ #,##0.00"/>
  </numFmts>
  <fonts count="10">
    <font>
      <sz val="11.0"/>
      <color theme="1"/>
      <name val="Calibri"/>
      <scheme val="minor"/>
    </font>
    <font>
      <b/>
      <sz val="16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sz val="11.0"/>
      <color rgb="FF0000FF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E2F0D9"/>
        <bgColor rgb="FFE2F0D9"/>
      </patternFill>
    </fill>
    <fill>
      <patternFill patternType="solid">
        <fgColor rgb="FFD9EAF7"/>
        <bgColor rgb="FFD9EAF7"/>
      </patternFill>
    </fill>
    <fill>
      <patternFill patternType="solid">
        <fgColor rgb="FFFFF2CC"/>
        <bgColor rgb="FFFFF2CC"/>
      </patternFill>
    </fill>
  </fills>
  <borders count="3">
    <border/>
    <border>
      <left/>
      <right/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1" fillId="2" fontId="4" numFmtId="0" xfId="0" applyAlignment="1" applyBorder="1" applyFill="1" applyFont="1">
      <alignment shrinkToFit="0" vertical="top" wrapText="1"/>
    </xf>
    <xf borderId="1" fillId="2" fontId="4" numFmtId="0" xfId="0" applyAlignment="1" applyBorder="1" applyFont="1">
      <alignment horizontal="right" shrinkToFit="0" wrapText="1"/>
    </xf>
    <xf borderId="0" fillId="0" fontId="2" numFmtId="164" xfId="0" applyAlignment="1" applyFont="1" applyNumberFormat="1">
      <alignment horizontal="right" shrinkToFit="0" wrapText="1"/>
    </xf>
    <xf borderId="0" fillId="0" fontId="2" numFmtId="165" xfId="0" applyAlignment="1" applyFont="1" applyNumberFormat="1">
      <alignment horizontal="right" shrinkToFit="0" wrapText="1"/>
    </xf>
    <xf borderId="1" fillId="3" fontId="5" numFmtId="0" xfId="0" applyAlignment="1" applyBorder="1" applyFill="1" applyFont="1">
      <alignment shrinkToFit="0" vertical="top" wrapText="1"/>
    </xf>
    <xf borderId="1" fillId="3" fontId="5" numFmtId="164" xfId="0" applyAlignment="1" applyBorder="1" applyFont="1" applyNumberFormat="1">
      <alignment horizontal="right" shrinkToFit="0" wrapText="1"/>
    </xf>
    <xf borderId="0" fillId="0" fontId="2" numFmtId="0" xfId="0" applyAlignment="1" applyFont="1">
      <alignment horizontal="right" shrinkToFit="0" wrapText="1"/>
    </xf>
    <xf borderId="0" fillId="0" fontId="6" numFmtId="0" xfId="0" applyAlignment="1" applyFont="1">
      <alignment shrinkToFit="0" vertical="top" wrapText="1"/>
    </xf>
    <xf borderId="1" fillId="4" fontId="5" numFmtId="0" xfId="0" applyAlignment="1" applyBorder="1" applyFill="1" applyFont="1">
      <alignment shrinkToFit="0" vertical="top" wrapText="1"/>
    </xf>
    <xf borderId="1" fillId="4" fontId="5" numFmtId="0" xfId="0" applyAlignment="1" applyBorder="1" applyFont="1">
      <alignment horizontal="right" shrinkToFit="0" wrapText="1"/>
    </xf>
    <xf borderId="0" fillId="0" fontId="2" numFmtId="166" xfId="0" applyAlignment="1" applyFont="1" applyNumberFormat="1">
      <alignment horizontal="right" shrinkToFit="0" wrapText="1"/>
    </xf>
    <xf borderId="0" fillId="0" fontId="2" numFmtId="164" xfId="0" applyAlignment="1" applyFont="1" applyNumberFormat="1">
      <alignment shrinkToFit="0" vertical="top" wrapText="1"/>
    </xf>
    <xf borderId="0" fillId="0" fontId="7" numFmtId="0" xfId="0" applyAlignment="1" applyFont="1">
      <alignment shrinkToFit="0" vertical="top" wrapText="1"/>
    </xf>
    <xf borderId="1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shrinkToFit="0" vertical="top" wrapText="1"/>
    </xf>
    <xf borderId="1" fillId="5" fontId="8" numFmtId="165" xfId="0" applyAlignment="1" applyBorder="1" applyFill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right" shrinkToFit="0" vertical="top" wrapText="1"/>
    </xf>
    <xf borderId="1" fillId="5" fontId="8" numFmtId="166" xfId="0" applyAlignment="1" applyBorder="1" applyFont="1" applyNumberFormat="1">
      <alignment horizontal="right"/>
    </xf>
    <xf borderId="0" fillId="0" fontId="2" numFmtId="164" xfId="0" applyAlignment="1" applyFont="1" applyNumberFormat="1">
      <alignment horizontal="right"/>
    </xf>
    <xf borderId="0" fillId="0" fontId="5" numFmtId="0" xfId="0" applyAlignment="1" applyFont="1">
      <alignment shrinkToFit="0" vertical="top" wrapText="1"/>
    </xf>
    <xf borderId="2" fillId="0" fontId="5" numFmtId="164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right" shrinkToFit="0" wrapText="1"/>
    </xf>
    <xf borderId="0" fillId="0" fontId="5" numFmtId="164" xfId="0" applyAlignment="1" applyFont="1" applyNumberFormat="1">
      <alignment horizontal="right" shrinkToFit="0" wrapText="1"/>
    </xf>
    <xf borderId="1" fillId="4" fontId="5" numFmtId="0" xfId="0" applyAlignment="1" applyBorder="1" applyFont="1">
      <alignment horizontal="right"/>
    </xf>
    <xf borderId="1" fillId="4" fontId="5" numFmtId="0" xfId="0" applyAlignment="1" applyBorder="1" applyFont="1">
      <alignment horizontal="right" shrinkToFit="0" vertical="top" wrapText="1"/>
    </xf>
    <xf borderId="0" fillId="0" fontId="2" numFmtId="164" xfId="0" applyAlignment="1" applyFont="1" applyNumberFormat="1">
      <alignment horizontal="right" shrinkToFit="0" vertical="top" wrapText="1"/>
    </xf>
    <xf borderId="2" fillId="0" fontId="5" numFmtId="164" xfId="0" applyAlignment="1" applyBorder="1" applyFont="1" applyNumberFormat="1">
      <alignment horizontal="right"/>
    </xf>
    <xf borderId="2" fillId="0" fontId="5" numFmtId="164" xfId="0" applyAlignment="1" applyBorder="1" applyFont="1" applyNumberFormat="1">
      <alignment horizontal="right" shrinkToFit="0" vertical="top" wrapText="1"/>
    </xf>
    <xf borderId="0" fillId="0" fontId="2" numFmtId="165" xfId="0" applyAlignment="1" applyFont="1" applyNumberFormat="1">
      <alignment horizontal="right"/>
    </xf>
    <xf borderId="0" fillId="0" fontId="2" numFmtId="166" xfId="0" applyAlignment="1" applyFont="1" applyNumberFormat="1">
      <alignment horizontal="right"/>
    </xf>
    <xf borderId="0" fillId="0" fontId="5" numFmtId="164" xfId="0" applyAlignment="1" applyFont="1" applyNumberFormat="1">
      <alignment horizontal="right"/>
    </xf>
    <xf borderId="0" fillId="0" fontId="5" numFmtId="164" xfId="0" applyAlignment="1" applyFont="1" applyNumberFormat="1">
      <alignment horizontal="right" shrinkToFit="0" vertical="top" wrapText="1"/>
    </xf>
    <xf borderId="0" fillId="0" fontId="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1.43"/>
    <col customWidth="1" min="2" max="2" width="13.71"/>
    <col customWidth="1" min="3" max="3" width="14.29"/>
    <col customWidth="1" min="4" max="4" width="16.71"/>
    <col customWidth="1" min="5" max="5" width="70.57"/>
    <col customWidth="1" min="6" max="26" width="8.71"/>
  </cols>
  <sheetData>
    <row r="1" ht="27.75" customHeight="1">
      <c r="A1" s="1" t="s">
        <v>0</v>
      </c>
      <c r="B1" s="2"/>
      <c r="C1" s="2"/>
      <c r="D1" s="2"/>
      <c r="E1" s="3"/>
    </row>
    <row r="2" ht="48.0" customHeight="1">
      <c r="A2" s="4" t="s">
        <v>1</v>
      </c>
      <c r="B2" s="2"/>
      <c r="C2" s="2"/>
      <c r="D2" s="2"/>
      <c r="E2" s="3"/>
    </row>
    <row r="3" ht="14.25" customHeight="1">
      <c r="A3" s="3"/>
      <c r="B3" s="2"/>
      <c r="C3" s="2"/>
      <c r="D3" s="2"/>
      <c r="E3" s="3"/>
    </row>
    <row r="4" ht="14.25" customHeight="1">
      <c r="A4" s="5" t="s">
        <v>2</v>
      </c>
      <c r="B4" s="6" t="s">
        <v>3</v>
      </c>
      <c r="C4" s="6" t="s">
        <v>4</v>
      </c>
      <c r="D4" s="6" t="s">
        <v>5</v>
      </c>
      <c r="E4" s="5" t="s">
        <v>6</v>
      </c>
    </row>
    <row r="5" ht="18.75" customHeight="1">
      <c r="A5" s="3" t="s">
        <v>7</v>
      </c>
      <c r="B5" s="7">
        <f>'Input &amp; aannames'!B23+'Input &amp; aannames'!B24+'Input &amp; aannames'!B27</f>
        <v>424241.5</v>
      </c>
      <c r="C5" s="7">
        <v>0.0</v>
      </c>
      <c r="D5" s="7">
        <f t="shared" ref="D5:D10" si="1">B5-C5</f>
        <v>424241.5</v>
      </c>
      <c r="E5" s="3" t="s">
        <v>8</v>
      </c>
    </row>
    <row r="6" ht="18.75" customHeight="1">
      <c r="A6" s="3" t="s">
        <v>9</v>
      </c>
      <c r="B6" s="7">
        <v>0.0</v>
      </c>
      <c r="C6" s="7">
        <f>'0-12 detail'!C26</f>
        <v>163820</v>
      </c>
      <c r="D6" s="7">
        <f t="shared" si="1"/>
        <v>-163820</v>
      </c>
      <c r="E6" s="3" t="s">
        <v>10</v>
      </c>
    </row>
    <row r="7" ht="18.75" customHeight="1">
      <c r="A7" s="3" t="s">
        <v>11</v>
      </c>
      <c r="B7" s="7">
        <v>0.0</v>
      </c>
      <c r="C7" s="7">
        <f>'12-18 detail'!B16</f>
        <v>187530</v>
      </c>
      <c r="D7" s="7">
        <f t="shared" si="1"/>
        <v>-187530</v>
      </c>
      <c r="E7" s="3" t="s">
        <v>10</v>
      </c>
    </row>
    <row r="8" ht="14.25" customHeight="1">
      <c r="A8" s="3" t="s">
        <v>12</v>
      </c>
      <c r="B8" s="7">
        <v>0.0</v>
      </c>
      <c r="C8" s="8">
        <f>'O&amp;O detail'!B18</f>
        <v>20000</v>
      </c>
      <c r="D8" s="7">
        <f t="shared" si="1"/>
        <v>-20000</v>
      </c>
      <c r="E8" s="3" t="s">
        <v>13</v>
      </c>
    </row>
    <row r="9" ht="14.25" customHeight="1">
      <c r="A9" s="3" t="s">
        <v>14</v>
      </c>
      <c r="B9" s="7">
        <f>'Input &amp; aannames'!B16</f>
        <v>6750</v>
      </c>
      <c r="C9" s="7">
        <f>'NMV algemeen'!B24</f>
        <v>466610.3333</v>
      </c>
      <c r="D9" s="7">
        <f t="shared" si="1"/>
        <v>-459860.3333</v>
      </c>
      <c r="E9" s="3" t="s">
        <v>15</v>
      </c>
    </row>
    <row r="10" ht="18.75" customHeight="1">
      <c r="A10" s="9" t="s">
        <v>16</v>
      </c>
      <c r="B10" s="10">
        <f t="shared" ref="B10:C10" si="2">SUM(B5:B9)</f>
        <v>430991.5</v>
      </c>
      <c r="C10" s="10">
        <f t="shared" si="2"/>
        <v>837960.3333</v>
      </c>
      <c r="D10" s="10">
        <f t="shared" si="1"/>
        <v>-406968.8333</v>
      </c>
      <c r="E10" s="9" t="s">
        <v>17</v>
      </c>
    </row>
    <row r="11" ht="14.25" customHeight="1">
      <c r="A11" s="3"/>
      <c r="B11" s="11"/>
      <c r="C11" s="11"/>
      <c r="D11" s="11"/>
      <c r="E11" s="3"/>
    </row>
    <row r="12" ht="14.25" customHeight="1">
      <c r="A12" s="3"/>
      <c r="B12" s="11"/>
      <c r="C12" s="11"/>
      <c r="D12" s="11"/>
      <c r="E12" s="3"/>
    </row>
    <row r="13" ht="20.25" customHeight="1">
      <c r="A13" s="12" t="s">
        <v>18</v>
      </c>
      <c r="B13" s="11"/>
      <c r="C13" s="11"/>
      <c r="D13" s="11"/>
      <c r="E13" s="3"/>
    </row>
    <row r="14" ht="14.25" customHeight="1">
      <c r="A14" s="13" t="s">
        <v>2</v>
      </c>
      <c r="B14" s="14" t="s">
        <v>19</v>
      </c>
      <c r="C14" s="14" t="s">
        <v>20</v>
      </c>
      <c r="D14" s="14" t="s">
        <v>21</v>
      </c>
      <c r="E14" s="13" t="s">
        <v>22</v>
      </c>
    </row>
    <row r="15" ht="14.25" customHeight="1">
      <c r="A15" s="3" t="s">
        <v>7</v>
      </c>
      <c r="B15" s="15">
        <v>437726.0</v>
      </c>
      <c r="C15" s="8">
        <v>0.0</v>
      </c>
      <c r="D15" s="15">
        <f t="shared" ref="D15:D17" si="3">B15-C15</f>
        <v>437726</v>
      </c>
      <c r="E15" s="16">
        <f t="shared" ref="E15:E20" si="4">D5</f>
        <v>424241.5</v>
      </c>
    </row>
    <row r="16" ht="14.25" customHeight="1">
      <c r="A16" s="3" t="s">
        <v>14</v>
      </c>
      <c r="B16" s="8">
        <v>20250.0</v>
      </c>
      <c r="C16" s="15">
        <v>341160.3333333333</v>
      </c>
      <c r="D16" s="7">
        <f t="shared" si="3"/>
        <v>-320910.3333</v>
      </c>
      <c r="E16" s="16">
        <f t="shared" si="4"/>
        <v>-163820</v>
      </c>
    </row>
    <row r="17" ht="14.25" customHeight="1">
      <c r="A17" s="3" t="s">
        <v>16</v>
      </c>
      <c r="B17" s="8">
        <v>457976.0</v>
      </c>
      <c r="C17" s="15">
        <v>750729.3333333334</v>
      </c>
      <c r="D17" s="7">
        <f t="shared" si="3"/>
        <v>-292753.3333</v>
      </c>
      <c r="E17" s="16">
        <f t="shared" si="4"/>
        <v>-187530</v>
      </c>
    </row>
    <row r="18" ht="18.75" customHeight="1">
      <c r="A18" s="3"/>
      <c r="B18" s="11"/>
      <c r="C18" s="11"/>
      <c r="D18" s="11"/>
      <c r="E18" s="16">
        <f t="shared" si="4"/>
        <v>-20000</v>
      </c>
    </row>
    <row r="19" ht="18.75" customHeight="1">
      <c r="A19" s="3" t="s">
        <v>23</v>
      </c>
      <c r="B19" s="11"/>
      <c r="C19" s="11"/>
      <c r="D19" s="11"/>
      <c r="E19" s="16">
        <f t="shared" si="4"/>
        <v>-459860.3333</v>
      </c>
    </row>
    <row r="20" ht="14.25" customHeight="1">
      <c r="A20" s="12"/>
      <c r="B20" s="12"/>
      <c r="C20" s="12"/>
      <c r="D20" s="12"/>
      <c r="E20" s="16">
        <f t="shared" si="4"/>
        <v>-406968.8333</v>
      </c>
    </row>
    <row r="21" ht="14.25" customHeight="1">
      <c r="A21" s="3" t="s">
        <v>24</v>
      </c>
      <c r="B21" s="3"/>
      <c r="C21" s="3"/>
      <c r="D21" s="3"/>
      <c r="E21" s="3"/>
    </row>
    <row r="22" ht="18.0" customHeight="1">
      <c r="A22" s="3" t="s">
        <v>25</v>
      </c>
      <c r="B22" s="3"/>
      <c r="C22" s="3"/>
      <c r="D22" s="3"/>
      <c r="E22" s="3"/>
    </row>
    <row r="23" ht="14.25" customHeight="1">
      <c r="A23" s="3" t="s">
        <v>26</v>
      </c>
      <c r="B23" s="3"/>
      <c r="C23" s="3"/>
      <c r="D23" s="3"/>
      <c r="E23" s="12"/>
    </row>
    <row r="24" ht="14.25" customHeight="1">
      <c r="A24" s="3" t="s">
        <v>27</v>
      </c>
      <c r="B24" s="3"/>
      <c r="C24" s="3"/>
      <c r="D24" s="3"/>
      <c r="E24" s="3"/>
    </row>
    <row r="25" ht="14.25" customHeight="1">
      <c r="A25" s="3" t="s">
        <v>28</v>
      </c>
      <c r="B25" s="2"/>
      <c r="C25" s="2"/>
      <c r="D25" s="2"/>
      <c r="E25" s="3"/>
    </row>
    <row r="26" ht="14.25" customHeight="1">
      <c r="E26" s="3"/>
    </row>
    <row r="27" ht="14.25" customHeight="1">
      <c r="E27" s="3"/>
    </row>
    <row r="28" ht="14.25" customHeight="1">
      <c r="E28" s="3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3" width="14.0"/>
    <col customWidth="1" min="4" max="4" width="58.0"/>
    <col customWidth="1" min="5" max="26" width="8.71"/>
  </cols>
  <sheetData>
    <row r="1" ht="24.0" customHeight="1">
      <c r="A1" s="17" t="s">
        <v>29</v>
      </c>
      <c r="D1" s="3"/>
    </row>
    <row r="2" ht="14.25" customHeight="1">
      <c r="A2" s="3"/>
      <c r="D2" s="3"/>
    </row>
    <row r="3" ht="14.25" customHeight="1">
      <c r="A3" s="5" t="s">
        <v>2</v>
      </c>
      <c r="B3" s="18" t="s">
        <v>30</v>
      </c>
      <c r="C3" s="18" t="s">
        <v>31</v>
      </c>
      <c r="D3" s="19" t="s">
        <v>32</v>
      </c>
    </row>
    <row r="4" ht="14.25" customHeight="1">
      <c r="A4" s="3" t="s">
        <v>33</v>
      </c>
      <c r="B4" s="20">
        <v>40217.0</v>
      </c>
      <c r="C4" s="21" t="s">
        <v>34</v>
      </c>
      <c r="D4" s="22" t="s">
        <v>35</v>
      </c>
    </row>
    <row r="5" ht="14.25" customHeight="1">
      <c r="A5" s="3" t="s">
        <v>36</v>
      </c>
      <c r="B5" s="20">
        <v>19764.0</v>
      </c>
      <c r="C5" s="21" t="s">
        <v>34</v>
      </c>
      <c r="D5" s="22" t="s">
        <v>35</v>
      </c>
    </row>
    <row r="6" ht="14.25" customHeight="1">
      <c r="A6" s="3" t="s">
        <v>37</v>
      </c>
      <c r="B6" s="20">
        <v>29.0</v>
      </c>
      <c r="C6" s="21" t="s">
        <v>38</v>
      </c>
      <c r="D6" s="22" t="s">
        <v>35</v>
      </c>
    </row>
    <row r="7" ht="14.25" customHeight="1">
      <c r="A7" s="3" t="s">
        <v>39</v>
      </c>
      <c r="B7" s="20">
        <v>1000.0</v>
      </c>
      <c r="C7" s="21" t="s">
        <v>40</v>
      </c>
      <c r="D7" s="22" t="s">
        <v>41</v>
      </c>
    </row>
    <row r="8" ht="14.25" customHeight="1">
      <c r="A8" s="3" t="s">
        <v>42</v>
      </c>
      <c r="B8" s="20">
        <v>165.0</v>
      </c>
      <c r="C8" s="21" t="s">
        <v>43</v>
      </c>
      <c r="D8" s="22" t="s">
        <v>44</v>
      </c>
    </row>
    <row r="9" ht="14.25" customHeight="1">
      <c r="A9" s="3" t="s">
        <v>45</v>
      </c>
      <c r="B9" s="20">
        <v>23.0</v>
      </c>
      <c r="C9" s="21" t="s">
        <v>43</v>
      </c>
      <c r="D9" s="22" t="s">
        <v>46</v>
      </c>
    </row>
    <row r="10" ht="14.25" customHeight="1">
      <c r="A10" s="3" t="s">
        <v>47</v>
      </c>
      <c r="B10" s="20">
        <v>250.0</v>
      </c>
      <c r="C10" s="21" t="s">
        <v>48</v>
      </c>
      <c r="D10" s="22" t="s">
        <v>49</v>
      </c>
    </row>
    <row r="11" ht="14.25" customHeight="1">
      <c r="A11" s="3" t="s">
        <v>50</v>
      </c>
      <c r="B11" s="23">
        <v>5.5</v>
      </c>
      <c r="C11" s="21" t="s">
        <v>48</v>
      </c>
      <c r="D11" s="22" t="s">
        <v>49</v>
      </c>
    </row>
    <row r="12" ht="14.25" customHeight="1">
      <c r="A12" s="3" t="s">
        <v>51</v>
      </c>
      <c r="B12" s="23">
        <v>1.5</v>
      </c>
      <c r="C12" s="21" t="s">
        <v>48</v>
      </c>
      <c r="D12" s="22" t="s">
        <v>46</v>
      </c>
    </row>
    <row r="13" ht="14.25" customHeight="1">
      <c r="A13" s="3" t="s">
        <v>52</v>
      </c>
      <c r="B13" s="20">
        <v>220.0</v>
      </c>
      <c r="C13" s="21" t="s">
        <v>53</v>
      </c>
      <c r="D13" s="22" t="s">
        <v>35</v>
      </c>
    </row>
    <row r="14" ht="14.25" customHeight="1">
      <c r="A14" s="3" t="s">
        <v>54</v>
      </c>
      <c r="B14" s="20">
        <v>35.0</v>
      </c>
      <c r="C14" s="21" t="s">
        <v>48</v>
      </c>
      <c r="D14" s="22" t="s">
        <v>55</v>
      </c>
    </row>
    <row r="15" ht="14.25" customHeight="1">
      <c r="A15" s="3" t="s">
        <v>56</v>
      </c>
      <c r="B15" s="20">
        <v>11545.0</v>
      </c>
      <c r="C15" s="21" t="s">
        <v>48</v>
      </c>
      <c r="D15" s="22" t="s">
        <v>57</v>
      </c>
    </row>
    <row r="16" ht="14.25" customHeight="1">
      <c r="A16" s="3" t="s">
        <v>58</v>
      </c>
      <c r="B16" s="20">
        <v>6750.0</v>
      </c>
      <c r="C16" s="21" t="s">
        <v>48</v>
      </c>
      <c r="D16" s="22" t="s">
        <v>59</v>
      </c>
    </row>
    <row r="17" ht="14.25" customHeight="1">
      <c r="A17" s="3" t="s">
        <v>60</v>
      </c>
      <c r="B17" s="20">
        <v>45.0</v>
      </c>
      <c r="C17" s="21" t="s">
        <v>61</v>
      </c>
      <c r="D17" s="22" t="s">
        <v>46</v>
      </c>
    </row>
    <row r="18" ht="14.25" customHeight="1">
      <c r="A18" s="3" t="s">
        <v>62</v>
      </c>
      <c r="B18" s="20">
        <v>350.0</v>
      </c>
      <c r="C18" s="21" t="s">
        <v>48</v>
      </c>
      <c r="D18" s="22" t="s">
        <v>46</v>
      </c>
    </row>
    <row r="19" ht="14.25" customHeight="1">
      <c r="A19" s="3"/>
      <c r="B19" s="21"/>
      <c r="C19" s="21"/>
      <c r="D19" s="22"/>
    </row>
    <row r="20" ht="9.75" customHeight="1">
      <c r="A20" s="12" t="s">
        <v>63</v>
      </c>
      <c r="B20" s="21"/>
      <c r="C20" s="21"/>
      <c r="D20" s="22"/>
    </row>
    <row r="21" ht="14.25" customHeight="1">
      <c r="A21" s="3" t="s">
        <v>64</v>
      </c>
      <c r="B21" s="24">
        <f>B6*B10 + B7*(B11/2)</f>
        <v>10000</v>
      </c>
      <c r="C21" s="21" t="s">
        <v>48</v>
      </c>
      <c r="D21" s="22"/>
    </row>
    <row r="22" ht="14.25" customHeight="1">
      <c r="A22" s="3" t="s">
        <v>65</v>
      </c>
      <c r="B22" s="24">
        <f>B8*B10 + B4*B11</f>
        <v>262443.5</v>
      </c>
      <c r="C22" s="21" t="s">
        <v>48</v>
      </c>
      <c r="D22" s="22"/>
    </row>
    <row r="23" ht="14.25" customHeight="1">
      <c r="A23" s="3" t="s">
        <v>66</v>
      </c>
      <c r="B23" s="24">
        <f>B21+B22</f>
        <v>272443.5</v>
      </c>
      <c r="C23" s="21" t="s">
        <v>48</v>
      </c>
      <c r="D23" s="22"/>
    </row>
    <row r="24" ht="14.25" customHeight="1">
      <c r="A24" s="3" t="s">
        <v>67</v>
      </c>
      <c r="B24" s="24">
        <f>B9*B10 + B5*(B11+B12)</f>
        <v>144098</v>
      </c>
      <c r="C24" s="21" t="s">
        <v>48</v>
      </c>
      <c r="D24" s="22"/>
    </row>
    <row r="25" ht="14.25" customHeight="1">
      <c r="A25" s="3" t="s">
        <v>68</v>
      </c>
      <c r="B25" s="24">
        <f>B17*B18</f>
        <v>15750</v>
      </c>
      <c r="C25" s="21" t="s">
        <v>48</v>
      </c>
      <c r="D25" s="22"/>
    </row>
    <row r="26" ht="14.25" customHeight="1">
      <c r="A26" s="3" t="s">
        <v>69</v>
      </c>
      <c r="B26" s="24">
        <f>B24+B25</f>
        <v>159848</v>
      </c>
      <c r="C26" s="21" t="s">
        <v>48</v>
      </c>
      <c r="D26" s="22"/>
    </row>
    <row r="27" ht="14.25" customHeight="1">
      <c r="A27" s="3" t="s">
        <v>70</v>
      </c>
      <c r="B27" s="24">
        <f>B13*B14</f>
        <v>7700</v>
      </c>
      <c r="C27" s="21" t="s">
        <v>48</v>
      </c>
      <c r="D27" s="22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57"/>
    <col customWidth="1" min="2" max="2" width="43.71"/>
    <col customWidth="1" min="3" max="3" width="11.57"/>
    <col customWidth="1" min="4" max="26" width="8.71"/>
  </cols>
  <sheetData>
    <row r="1" ht="48.75" customHeight="1">
      <c r="A1" s="17" t="s">
        <v>71</v>
      </c>
      <c r="B1" s="2"/>
      <c r="C1" s="2"/>
    </row>
    <row r="2" ht="14.25" customHeight="1">
      <c r="A2" s="3"/>
      <c r="B2" s="2"/>
      <c r="C2" s="2"/>
    </row>
    <row r="3" ht="14.25" customHeight="1">
      <c r="A3" s="5" t="s">
        <v>72</v>
      </c>
      <c r="B3" s="2"/>
      <c r="C3" s="2"/>
    </row>
    <row r="4" ht="14.25" customHeight="1">
      <c r="A4" s="13" t="s">
        <v>73</v>
      </c>
      <c r="B4" s="14" t="s">
        <v>74</v>
      </c>
      <c r="C4" s="11"/>
    </row>
    <row r="5" ht="28.5" customHeight="1">
      <c r="A5" s="3" t="s">
        <v>75</v>
      </c>
      <c r="B5" s="7">
        <f t="shared" ref="B5:B6" si="1">0</f>
        <v>0</v>
      </c>
      <c r="C5" s="11"/>
    </row>
    <row r="6" ht="28.5" customHeight="1">
      <c r="A6" s="3" t="s">
        <v>76</v>
      </c>
      <c r="B6" s="7">
        <f t="shared" si="1"/>
        <v>0</v>
      </c>
      <c r="C6" s="11"/>
    </row>
    <row r="7" ht="14.25" customHeight="1">
      <c r="A7" s="25" t="s">
        <v>77</v>
      </c>
      <c r="B7" s="26">
        <f>SUM(B5:B6)</f>
        <v>0</v>
      </c>
      <c r="C7" s="11"/>
    </row>
    <row r="8" ht="14.25" customHeight="1">
      <c r="A8" s="3"/>
      <c r="B8" s="11"/>
      <c r="C8" s="11"/>
    </row>
    <row r="9" ht="14.25" customHeight="1">
      <c r="A9" s="5" t="s">
        <v>78</v>
      </c>
      <c r="B9" s="11"/>
      <c r="C9" s="11"/>
    </row>
    <row r="10" ht="14.25" customHeight="1">
      <c r="A10" s="13" t="s">
        <v>79</v>
      </c>
      <c r="B10" s="14" t="s">
        <v>73</v>
      </c>
      <c r="C10" s="14" t="s">
        <v>74</v>
      </c>
    </row>
    <row r="11" ht="14.25" customHeight="1">
      <c r="A11" s="3">
        <v>4400.0</v>
      </c>
      <c r="B11" s="11" t="s">
        <v>80</v>
      </c>
      <c r="C11" s="8">
        <v>6500.0</v>
      </c>
    </row>
    <row r="12" ht="14.25" customHeight="1">
      <c r="A12" s="3">
        <v>4410.0</v>
      </c>
      <c r="B12" s="11" t="s">
        <v>81</v>
      </c>
      <c r="C12" s="8">
        <v>2200.0</v>
      </c>
    </row>
    <row r="13" ht="14.25" customHeight="1">
      <c r="A13" s="3">
        <v>4720.0</v>
      </c>
      <c r="B13" s="11" t="s">
        <v>82</v>
      </c>
      <c r="C13" s="8">
        <v>1500.0</v>
      </c>
    </row>
    <row r="14" ht="14.25" customHeight="1">
      <c r="A14" s="3">
        <v>4980.0</v>
      </c>
      <c r="B14" s="11" t="s">
        <v>83</v>
      </c>
      <c r="C14" s="8">
        <v>1000.0</v>
      </c>
    </row>
    <row r="15" ht="14.25" customHeight="1">
      <c r="A15" s="3">
        <v>4981.0</v>
      </c>
      <c r="B15" s="11" t="s">
        <v>84</v>
      </c>
      <c r="C15" s="8">
        <v>1000.0</v>
      </c>
    </row>
    <row r="16" ht="14.25" customHeight="1">
      <c r="A16" s="3">
        <v>4710.0</v>
      </c>
      <c r="B16" s="11" t="s">
        <v>85</v>
      </c>
      <c r="C16" s="8">
        <v>87120.0</v>
      </c>
    </row>
    <row r="17" ht="14.25" customHeight="1">
      <c r="A17" s="3">
        <v>4721.0</v>
      </c>
      <c r="B17" s="11" t="s">
        <v>86</v>
      </c>
      <c r="C17" s="8">
        <v>12000.0</v>
      </c>
    </row>
    <row r="18" ht="14.25" customHeight="1">
      <c r="A18" s="3">
        <v>4610.0</v>
      </c>
      <c r="B18" s="11" t="s">
        <v>87</v>
      </c>
      <c r="C18" s="8">
        <v>1000.0</v>
      </c>
    </row>
    <row r="19" ht="14.25" customHeight="1">
      <c r="A19" s="3">
        <v>4600.0</v>
      </c>
      <c r="B19" s="11" t="s">
        <v>88</v>
      </c>
      <c r="C19" s="8">
        <v>1500.0</v>
      </c>
    </row>
    <row r="20" ht="14.25" customHeight="1">
      <c r="A20" s="3">
        <v>4586.0</v>
      </c>
      <c r="B20" s="11" t="s">
        <v>89</v>
      </c>
      <c r="C20" s="8">
        <v>20000.0</v>
      </c>
    </row>
    <row r="21" ht="14.25" customHeight="1">
      <c r="A21" s="3">
        <v>4587.0</v>
      </c>
      <c r="B21" s="11" t="s">
        <v>90</v>
      </c>
      <c r="C21" s="8">
        <v>1000.0</v>
      </c>
    </row>
    <row r="22" ht="14.25" customHeight="1">
      <c r="A22" s="3">
        <v>4588.0</v>
      </c>
      <c r="B22" s="11" t="s">
        <v>91</v>
      </c>
      <c r="C22" s="8">
        <v>1000.0</v>
      </c>
    </row>
    <row r="23" ht="14.25" customHeight="1">
      <c r="A23" s="3">
        <v>4700.0</v>
      </c>
      <c r="B23" s="11" t="s">
        <v>92</v>
      </c>
      <c r="C23" s="8">
        <v>20000.0</v>
      </c>
    </row>
    <row r="24" ht="14.25" customHeight="1">
      <c r="A24" s="3">
        <v>4630.0</v>
      </c>
      <c r="B24" s="11" t="s">
        <v>93</v>
      </c>
      <c r="C24" s="8">
        <v>5000.0</v>
      </c>
    </row>
    <row r="25" ht="14.25" customHeight="1">
      <c r="A25" s="3">
        <v>4990.0</v>
      </c>
      <c r="B25" s="11" t="s">
        <v>94</v>
      </c>
      <c r="C25" s="8">
        <v>3000.0</v>
      </c>
    </row>
    <row r="26" ht="14.25" customHeight="1">
      <c r="A26" s="3"/>
      <c r="B26" s="27" t="s">
        <v>95</v>
      </c>
      <c r="C26" s="26">
        <f>SUM(C11:C25)</f>
        <v>163820</v>
      </c>
    </row>
    <row r="27" ht="14.25" customHeight="1">
      <c r="A27" s="3"/>
      <c r="B27" s="27" t="s">
        <v>96</v>
      </c>
      <c r="C27" s="28">
        <f>B7-C26</f>
        <v>-163820</v>
      </c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57"/>
    <col customWidth="1" min="2" max="2" width="11.57"/>
    <col customWidth="1" min="3" max="26" width="8.71"/>
  </cols>
  <sheetData>
    <row r="1" ht="12.0" customHeight="1">
      <c r="A1" s="17" t="s">
        <v>97</v>
      </c>
      <c r="B1" s="2"/>
    </row>
    <row r="2" ht="14.25" customHeight="1">
      <c r="A2" s="3"/>
      <c r="B2" s="2"/>
    </row>
    <row r="3" ht="14.25" customHeight="1">
      <c r="A3" s="5" t="s">
        <v>72</v>
      </c>
      <c r="B3" s="2"/>
    </row>
    <row r="4" ht="14.25" customHeight="1">
      <c r="A4" s="13" t="s">
        <v>73</v>
      </c>
      <c r="B4" s="14" t="s">
        <v>74</v>
      </c>
    </row>
    <row r="5" ht="14.25" customHeight="1">
      <c r="A5" s="3" t="s">
        <v>98</v>
      </c>
      <c r="B5" s="7">
        <f t="shared" ref="B5:B6" si="1">0</f>
        <v>0</v>
      </c>
    </row>
    <row r="6" ht="14.25" customHeight="1">
      <c r="A6" s="3" t="s">
        <v>99</v>
      </c>
      <c r="B6" s="7">
        <f t="shared" si="1"/>
        <v>0</v>
      </c>
    </row>
    <row r="7" ht="14.25" customHeight="1">
      <c r="A7" s="25" t="s">
        <v>77</v>
      </c>
      <c r="B7" s="26">
        <f>SUM(B5:B6)</f>
        <v>0</v>
      </c>
    </row>
    <row r="8" ht="14.25" customHeight="1">
      <c r="A8" s="3"/>
      <c r="B8" s="11"/>
    </row>
    <row r="9" ht="14.25" customHeight="1">
      <c r="A9" s="5" t="s">
        <v>78</v>
      </c>
      <c r="B9" s="11"/>
    </row>
    <row r="10" ht="14.25" customHeight="1">
      <c r="A10" s="13" t="s">
        <v>73</v>
      </c>
      <c r="B10" s="14" t="s">
        <v>74</v>
      </c>
    </row>
    <row r="11" ht="14.25" customHeight="1">
      <c r="A11" s="3" t="s">
        <v>100</v>
      </c>
      <c r="B11" s="8">
        <v>30000.0</v>
      </c>
    </row>
    <row r="12" ht="14.25" customHeight="1">
      <c r="A12" s="3" t="s">
        <v>101</v>
      </c>
      <c r="B12" s="8">
        <v>90000.0</v>
      </c>
    </row>
    <row r="13" ht="14.25" customHeight="1">
      <c r="A13" s="3" t="s">
        <v>102</v>
      </c>
      <c r="B13" s="8">
        <v>36780.0</v>
      </c>
    </row>
    <row r="14" ht="14.25" customHeight="1">
      <c r="A14" s="3" t="s">
        <v>103</v>
      </c>
      <c r="B14" s="8">
        <v>30000.0</v>
      </c>
    </row>
    <row r="15" ht="14.25" customHeight="1">
      <c r="A15" s="3" t="s">
        <v>104</v>
      </c>
      <c r="B15" s="8">
        <v>750.0</v>
      </c>
    </row>
    <row r="16" ht="14.25" customHeight="1">
      <c r="A16" s="25" t="s">
        <v>95</v>
      </c>
      <c r="B16" s="26">
        <f>SUM(B11:B15)</f>
        <v>187530</v>
      </c>
    </row>
    <row r="17" ht="14.25" customHeight="1">
      <c r="A17" s="25" t="s">
        <v>96</v>
      </c>
      <c r="B17" s="28">
        <f>B7-B16</f>
        <v>-187530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1.29"/>
    <col customWidth="1" min="2" max="2" width="10.57"/>
    <col customWidth="1" min="3" max="26" width="8.71"/>
  </cols>
  <sheetData>
    <row r="1" ht="24.0" customHeight="1">
      <c r="A1" s="17" t="s">
        <v>105</v>
      </c>
      <c r="B1" s="2"/>
    </row>
    <row r="2" ht="14.25" customHeight="1">
      <c r="A2" s="3"/>
      <c r="B2" s="2"/>
    </row>
    <row r="3" ht="14.25" customHeight="1">
      <c r="A3" s="5" t="s">
        <v>106</v>
      </c>
      <c r="B3" s="2"/>
    </row>
    <row r="4" ht="14.25" customHeight="1">
      <c r="A4" s="13" t="s">
        <v>73</v>
      </c>
      <c r="B4" s="14" t="s">
        <v>74</v>
      </c>
    </row>
    <row r="5" ht="14.25" customHeight="1">
      <c r="A5" s="3" t="s">
        <v>107</v>
      </c>
      <c r="B5" s="7">
        <f>0</f>
        <v>0</v>
      </c>
    </row>
    <row r="6" ht="14.25" customHeight="1">
      <c r="A6" s="25" t="s">
        <v>77</v>
      </c>
      <c r="B6" s="26">
        <f>B5</f>
        <v>0</v>
      </c>
    </row>
    <row r="7" ht="14.25" customHeight="1">
      <c r="A7" s="3"/>
      <c r="B7" s="11"/>
    </row>
    <row r="8" ht="14.25" customHeight="1">
      <c r="A8" s="3"/>
      <c r="B8" s="11"/>
    </row>
    <row r="9" ht="14.25" customHeight="1">
      <c r="A9" s="5" t="s">
        <v>78</v>
      </c>
      <c r="B9" s="11"/>
    </row>
    <row r="10" ht="14.25" customHeight="1">
      <c r="A10" s="13" t="s">
        <v>73</v>
      </c>
      <c r="B10" s="14" t="s">
        <v>74</v>
      </c>
    </row>
    <row r="11" ht="14.25" customHeight="1">
      <c r="A11" s="3" t="s">
        <v>108</v>
      </c>
      <c r="B11" s="8">
        <v>3500.0</v>
      </c>
    </row>
    <row r="12" ht="14.25" customHeight="1">
      <c r="A12" s="3" t="s">
        <v>109</v>
      </c>
      <c r="B12" s="8">
        <v>1500.0</v>
      </c>
    </row>
    <row r="13" ht="14.25" customHeight="1">
      <c r="A13" s="3" t="s">
        <v>110</v>
      </c>
      <c r="B13" s="8">
        <v>4000.0</v>
      </c>
    </row>
    <row r="14" ht="14.25" customHeight="1">
      <c r="A14" s="3" t="s">
        <v>111</v>
      </c>
      <c r="B14" s="8">
        <v>3000.0</v>
      </c>
    </row>
    <row r="15" ht="14.25" customHeight="1">
      <c r="A15" s="3" t="s">
        <v>112</v>
      </c>
      <c r="B15" s="8">
        <v>1000.0</v>
      </c>
    </row>
    <row r="16" ht="14.25" customHeight="1">
      <c r="A16" s="3" t="s">
        <v>113</v>
      </c>
      <c r="B16" s="8">
        <v>3000.0</v>
      </c>
    </row>
    <row r="17" ht="14.25" customHeight="1">
      <c r="A17" s="3" t="s">
        <v>114</v>
      </c>
      <c r="B17" s="8">
        <v>4000.0</v>
      </c>
    </row>
    <row r="18" ht="14.25" customHeight="1">
      <c r="A18" s="25" t="s">
        <v>95</v>
      </c>
      <c r="B18" s="26">
        <f>SUM(B11:B17)</f>
        <v>20000</v>
      </c>
    </row>
    <row r="19" ht="14.25" customHeight="1">
      <c r="A19" s="25" t="s">
        <v>115</v>
      </c>
      <c r="B19" s="28">
        <f>B6-B18</f>
        <v>-20000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0"/>
    <col customWidth="1" min="2" max="2" width="14.0"/>
    <col customWidth="1" min="3" max="3" width="16.0"/>
    <col customWidth="1" min="4" max="4" width="55.0"/>
    <col customWidth="1" min="5" max="26" width="8.71"/>
  </cols>
  <sheetData>
    <row r="1" ht="24.0" customHeight="1">
      <c r="A1" s="17" t="s">
        <v>116</v>
      </c>
      <c r="D1" s="3"/>
    </row>
    <row r="2" ht="14.25" customHeight="1">
      <c r="A2" s="3"/>
      <c r="D2" s="3"/>
    </row>
    <row r="3" ht="14.25" customHeight="1">
      <c r="A3" s="5" t="s">
        <v>117</v>
      </c>
      <c r="D3" s="3"/>
    </row>
    <row r="4" ht="14.25" customHeight="1">
      <c r="A4" s="13" t="s">
        <v>73</v>
      </c>
      <c r="B4" s="29" t="s">
        <v>74</v>
      </c>
      <c r="C4" s="29" t="s">
        <v>118</v>
      </c>
      <c r="D4" s="30" t="s">
        <v>119</v>
      </c>
    </row>
    <row r="5" ht="14.25" customHeight="1">
      <c r="A5" s="3" t="s">
        <v>120</v>
      </c>
      <c r="B5" s="24">
        <f>'Input &amp; aannames'!B27</f>
        <v>7700</v>
      </c>
      <c r="C5" s="24">
        <v>8312.5</v>
      </c>
      <c r="D5" s="31" t="s">
        <v>121</v>
      </c>
    </row>
    <row r="6" ht="14.25" customHeight="1">
      <c r="A6" s="3" t="s">
        <v>122</v>
      </c>
      <c r="B6" s="24">
        <f>'Input &amp; aannames'!B16</f>
        <v>6750</v>
      </c>
      <c r="C6" s="24"/>
      <c r="D6" s="31" t="s">
        <v>123</v>
      </c>
    </row>
    <row r="7" ht="14.25" customHeight="1">
      <c r="A7" s="25" t="s">
        <v>77</v>
      </c>
      <c r="B7" s="32">
        <f>B6</f>
        <v>6750</v>
      </c>
      <c r="C7" s="32">
        <v>6750.0</v>
      </c>
      <c r="D7" s="33"/>
    </row>
    <row r="8" ht="14.25" customHeight="1">
      <c r="A8" s="3"/>
      <c r="B8" s="21"/>
      <c r="C8" s="21"/>
      <c r="D8" s="22"/>
    </row>
    <row r="9" ht="14.25" customHeight="1">
      <c r="A9" s="5" t="s">
        <v>78</v>
      </c>
      <c r="B9" s="21"/>
      <c r="C9" s="21"/>
      <c r="D9" s="22"/>
    </row>
    <row r="10" ht="14.25" customHeight="1">
      <c r="A10" s="13" t="s">
        <v>124</v>
      </c>
      <c r="B10" s="29" t="s">
        <v>74</v>
      </c>
      <c r="C10" s="29"/>
      <c r="D10" s="30"/>
    </row>
    <row r="11" ht="14.25" customHeight="1">
      <c r="A11" s="3" t="s">
        <v>125</v>
      </c>
      <c r="B11" s="34">
        <v>105252.0</v>
      </c>
      <c r="C11" s="34">
        <v>105252.0</v>
      </c>
      <c r="D11" s="31" t="s">
        <v>126</v>
      </c>
    </row>
    <row r="12" ht="14.25" customHeight="1">
      <c r="A12" s="3" t="s">
        <v>127</v>
      </c>
      <c r="B12" s="34">
        <v>10050.0</v>
      </c>
      <c r="C12" s="34">
        <v>10050.0</v>
      </c>
      <c r="D12" s="31" t="s">
        <v>126</v>
      </c>
    </row>
    <row r="13" ht="14.25" customHeight="1">
      <c r="A13" s="3" t="s">
        <v>128</v>
      </c>
      <c r="B13" s="34">
        <v>0.0</v>
      </c>
      <c r="C13" s="34">
        <v>0.0</v>
      </c>
      <c r="D13" s="31" t="s">
        <v>126</v>
      </c>
    </row>
    <row r="14" ht="14.25" customHeight="1">
      <c r="A14" s="3" t="s">
        <v>129</v>
      </c>
      <c r="B14" s="34">
        <v>70525.0</v>
      </c>
      <c r="C14" s="34">
        <v>70525.0</v>
      </c>
      <c r="D14" s="31" t="s">
        <v>130</v>
      </c>
    </row>
    <row r="15" ht="14.25" customHeight="1">
      <c r="A15" s="3" t="s">
        <v>131</v>
      </c>
      <c r="B15" s="34">
        <v>29250.0</v>
      </c>
      <c r="C15" s="34">
        <v>29250.0</v>
      </c>
      <c r="D15" s="31" t="s">
        <v>126</v>
      </c>
    </row>
    <row r="16" ht="14.25" customHeight="1">
      <c r="A16" s="3" t="s">
        <v>132</v>
      </c>
      <c r="B16" s="34">
        <v>0.0</v>
      </c>
      <c r="C16" s="34">
        <v>0.0</v>
      </c>
      <c r="D16" s="31" t="s">
        <v>133</v>
      </c>
    </row>
    <row r="17" ht="14.25" customHeight="1">
      <c r="A17" s="3" t="s">
        <v>134</v>
      </c>
      <c r="B17" s="34">
        <v>43000.0</v>
      </c>
      <c r="C17" s="34">
        <v>43000.0</v>
      </c>
      <c r="D17" s="31" t="s">
        <v>135</v>
      </c>
    </row>
    <row r="18" ht="14.25" customHeight="1">
      <c r="A18" s="3" t="s">
        <v>136</v>
      </c>
      <c r="B18" s="34">
        <v>0.0</v>
      </c>
      <c r="C18" s="34">
        <v>0.0</v>
      </c>
      <c r="D18" s="31" t="s">
        <v>133</v>
      </c>
    </row>
    <row r="19" ht="14.25" customHeight="1">
      <c r="A19" s="3" t="s">
        <v>137</v>
      </c>
      <c r="B19" s="34">
        <v>0.0</v>
      </c>
      <c r="C19" s="34">
        <v>0.0</v>
      </c>
      <c r="D19" s="31" t="s">
        <v>133</v>
      </c>
    </row>
    <row r="20" ht="14.25" customHeight="1">
      <c r="A20" s="3" t="s">
        <v>138</v>
      </c>
      <c r="B20" s="34">
        <v>62550.0</v>
      </c>
      <c r="C20" s="34">
        <v>62550.0</v>
      </c>
      <c r="D20" s="31" t="s">
        <v>130</v>
      </c>
    </row>
    <row r="21" ht="14.25" customHeight="1">
      <c r="A21" s="3" t="s">
        <v>139</v>
      </c>
      <c r="B21" s="35">
        <v>59133.33333333334</v>
      </c>
      <c r="C21" s="35">
        <v>59133.33333333334</v>
      </c>
      <c r="D21" s="31" t="s">
        <v>130</v>
      </c>
    </row>
    <row r="22" ht="14.25" customHeight="1">
      <c r="A22" s="3" t="s">
        <v>140</v>
      </c>
      <c r="B22" s="35">
        <v>72500.0</v>
      </c>
      <c r="C22" s="35"/>
      <c r="D22" s="31"/>
    </row>
    <row r="23" ht="14.25" customHeight="1">
      <c r="A23" s="3" t="s">
        <v>141</v>
      </c>
      <c r="B23" s="34">
        <v>14350.0</v>
      </c>
      <c r="C23" s="34">
        <v>14350.0</v>
      </c>
      <c r="D23" s="31" t="s">
        <v>130</v>
      </c>
    </row>
    <row r="24" ht="14.25" customHeight="1">
      <c r="A24" s="25" t="s">
        <v>95</v>
      </c>
      <c r="B24" s="32">
        <f>SUM(B11:B23)</f>
        <v>466610.3333</v>
      </c>
      <c r="C24" s="32"/>
      <c r="D24" s="33"/>
    </row>
    <row r="25" ht="14.25" customHeight="1">
      <c r="A25" s="25" t="s">
        <v>5</v>
      </c>
      <c r="B25" s="36">
        <f>B7-B24</f>
        <v>-459860.3333</v>
      </c>
      <c r="C25" s="36"/>
      <c r="D25" s="37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86"/>
    <col customWidth="1" min="2" max="26" width="8.71"/>
  </cols>
  <sheetData>
    <row r="1" ht="14.25" customHeight="1">
      <c r="A1" s="38" t="s">
        <v>142</v>
      </c>
    </row>
    <row r="2" ht="14.25" customHeight="1">
      <c r="A2" s="38" t="s">
        <v>143</v>
      </c>
    </row>
    <row r="3" ht="14.25" customHeight="1">
      <c r="A3" s="38" t="s">
        <v>144</v>
      </c>
      <c r="B3" s="38" t="s">
        <v>145</v>
      </c>
      <c r="C3" s="38" t="s">
        <v>146</v>
      </c>
      <c r="D3" s="38" t="s">
        <v>147</v>
      </c>
      <c r="E3" s="38" t="s">
        <v>148</v>
      </c>
      <c r="F3" s="38" t="s">
        <v>149</v>
      </c>
      <c r="G3" s="38" t="s">
        <v>6</v>
      </c>
    </row>
    <row r="4" ht="14.25" customHeight="1">
      <c r="A4" s="38" t="s">
        <v>150</v>
      </c>
      <c r="B4" s="38">
        <v>10000.0</v>
      </c>
      <c r="C4" s="38">
        <v>0.0</v>
      </c>
      <c r="D4" s="38">
        <v>0.0</v>
      </c>
      <c r="E4" s="38">
        <v>0.0</v>
      </c>
      <c r="F4" s="38">
        <v>0.0</v>
      </c>
      <c r="G4" s="38" t="s">
        <v>151</v>
      </c>
    </row>
    <row r="5" ht="14.25" customHeight="1">
      <c r="A5" s="38" t="s">
        <v>152</v>
      </c>
      <c r="B5" s="38">
        <v>10000.0</v>
      </c>
      <c r="C5" s="38">
        <v>0.0</v>
      </c>
      <c r="D5" s="38">
        <v>0.0</v>
      </c>
      <c r="E5" s="38">
        <v>0.0</v>
      </c>
      <c r="F5" s="38">
        <v>0.0</v>
      </c>
      <c r="G5" s="38" t="s">
        <v>153</v>
      </c>
    </row>
    <row r="6" ht="14.25" customHeight="1">
      <c r="A6" s="38" t="s">
        <v>154</v>
      </c>
      <c r="B6" s="38">
        <v>10000.0</v>
      </c>
      <c r="C6" s="38">
        <v>0.0</v>
      </c>
      <c r="D6" s="38">
        <v>0.0</v>
      </c>
      <c r="E6" s="38">
        <v>0.0</v>
      </c>
      <c r="F6" s="38">
        <v>0.0</v>
      </c>
      <c r="G6" s="38" t="s">
        <v>155</v>
      </c>
    </row>
    <row r="7" ht="14.25" customHeight="1">
      <c r="A7" s="38" t="s">
        <v>156</v>
      </c>
      <c r="B7" s="38">
        <v>0.0</v>
      </c>
      <c r="C7" s="38">
        <v>10000.0</v>
      </c>
      <c r="D7" s="38">
        <v>10000.0</v>
      </c>
      <c r="E7" s="38">
        <v>0.0</v>
      </c>
      <c r="F7" s="38">
        <v>0.0</v>
      </c>
      <c r="G7" s="38" t="s">
        <v>157</v>
      </c>
    </row>
    <row r="8" ht="14.25" customHeight="1">
      <c r="A8" s="38" t="s">
        <v>158</v>
      </c>
      <c r="B8" s="38">
        <v>12500.0</v>
      </c>
      <c r="C8" s="38">
        <v>12500.0</v>
      </c>
      <c r="D8" s="38">
        <v>12500.0</v>
      </c>
      <c r="E8" s="38">
        <v>12500.0</v>
      </c>
      <c r="F8" s="38">
        <v>0.0</v>
      </c>
      <c r="G8" s="38" t="s">
        <v>159</v>
      </c>
    </row>
    <row r="9" ht="14.25" customHeight="1">
      <c r="A9" s="38" t="s">
        <v>160</v>
      </c>
      <c r="B9" s="38">
        <v>20000.0</v>
      </c>
      <c r="C9" s="38">
        <v>10000.0</v>
      </c>
      <c r="D9" s="38">
        <v>0.0</v>
      </c>
      <c r="E9" s="38">
        <v>0.0</v>
      </c>
      <c r="F9" s="38">
        <v>0.0</v>
      </c>
      <c r="G9" s="38" t="s">
        <v>161</v>
      </c>
    </row>
    <row r="10" ht="14.25" customHeight="1">
      <c r="A10" s="38" t="s">
        <v>162</v>
      </c>
      <c r="B10" s="38">
        <v>10000.0</v>
      </c>
      <c r="C10" s="38">
        <v>10000.0</v>
      </c>
      <c r="D10" s="38">
        <v>10000.0</v>
      </c>
      <c r="E10" s="38">
        <v>10000.0</v>
      </c>
      <c r="F10" s="38">
        <v>0.0</v>
      </c>
      <c r="G10" s="38" t="s">
        <v>163</v>
      </c>
    </row>
    <row r="11" ht="14.25" customHeight="1">
      <c r="A11" s="38" t="s">
        <v>164</v>
      </c>
      <c r="B11" s="38">
        <f t="shared" ref="B11:F11" si="1">SUM(B4:B10)</f>
        <v>72500</v>
      </c>
      <c r="C11" s="38">
        <f t="shared" si="1"/>
        <v>42500</v>
      </c>
      <c r="D11" s="38">
        <f t="shared" si="1"/>
        <v>32500</v>
      </c>
      <c r="E11" s="38">
        <f t="shared" si="1"/>
        <v>22500</v>
      </c>
      <c r="F11" s="38">
        <f t="shared" si="1"/>
        <v>0</v>
      </c>
      <c r="G11" s="38" t="s">
        <v>165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aky@psg.nl</dc:creator>
</cp:coreProperties>
</file>